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4850" windowHeight="8940" firstSheet="14" activeTab="17"/>
  </bookViews>
  <sheets>
    <sheet name="Instructions" sheetId="1" r:id="rId1"/>
    <sheet name="April 11-2013" sheetId="2" r:id="rId2"/>
    <sheet name="HAND COUNT 4-13" sheetId="3" r:id="rId3"/>
    <sheet name="HAND COUNT 11-2012" sheetId="4" r:id="rId4"/>
    <sheet name="GENERAL 11-2012" sheetId="5" r:id="rId5"/>
    <sheet name="GENERAL 11-10" sheetId="6" r:id="rId6"/>
    <sheet name="HAND COUNT 11-10" sheetId="7" r:id="rId7"/>
    <sheet name="Primary -DEM-9-12" sheetId="8" r:id="rId8"/>
    <sheet name="Primary -REP-9-12" sheetId="9" r:id="rId9"/>
    <sheet name="HandCount - DEM-9-12" sheetId="10" r:id="rId10"/>
    <sheet name="HandCount - REP-3-12" sheetId="11" r:id="rId11"/>
    <sheet name="HandCount - GRRB-3-12" sheetId="12" r:id="rId12"/>
    <sheet name="PresPrimary -DEM-3-12" sheetId="13" r:id="rId13"/>
    <sheet name="PresPrimary -REP-3-12" sheetId="14" r:id="rId14"/>
    <sheet name="PresPrimary -GRRB-3-12" sheetId="15" r:id="rId15"/>
    <sheet name="SpecialPrimary -4-13" sheetId="16" r:id="rId16"/>
    <sheet name="HAND COUNT 4-13 primary" sheetId="17" r:id="rId17"/>
    <sheet name="SpecialElection -6-13 " sheetId="18" r:id="rId18"/>
  </sheets>
  <definedNames>
    <definedName name="_xlnm.Print_Area" localSheetId="1">'April 11-2013'!$A$1:$L$116</definedName>
    <definedName name="_xlnm.Print_Area" localSheetId="5">'GENERAL 11-10'!$A$1:$L$165</definedName>
    <definedName name="_xlnm.Print_Area" localSheetId="4">'GENERAL 11-2012'!$A$1:$L$146</definedName>
    <definedName name="_xlnm.Print_Area" localSheetId="6">'HAND COUNT 11-10'!$A$1:$AZ$176</definedName>
    <definedName name="_xlnm.Print_Area" localSheetId="3">'HAND COUNT 11-2012'!$A$1:$AZ$144</definedName>
    <definedName name="_xlnm.Print_Area" localSheetId="2">'HAND COUNT 4-13'!$A$1:$AZ$103</definedName>
    <definedName name="_xlnm.Print_Area" localSheetId="16">'HAND COUNT 4-13 primary'!$A$1:$AZ$39</definedName>
    <definedName name="_xlnm.Print_Area" localSheetId="9">'HandCount - DEM-9-12'!$A$1:$AZ$101</definedName>
    <definedName name="_xlnm.Print_Area" localSheetId="11">'HandCount - GRRB-3-12'!$A$1:$AZ$86</definedName>
    <definedName name="_xlnm.Print_Area" localSheetId="10">'HandCount - REP-3-12'!$A$1:$AZ$110</definedName>
    <definedName name="_xlnm.Print_Area" localSheetId="0">'Instructions'!$A$55:$L$74</definedName>
    <definedName name="_xlnm.Print_Area" localSheetId="12">'PresPrimary -DEM-3-12'!$A$1:$L$77</definedName>
    <definedName name="_xlnm.Print_Area" localSheetId="14">'PresPrimary -GRRB-3-12'!$A$1:$L$67</definedName>
    <definedName name="_xlnm.Print_Area" localSheetId="13">'PresPrimary -REP-3-12'!$A$1:$L$82</definedName>
    <definedName name="_xlnm.Print_Area" localSheetId="7">'Primary -DEM-9-12'!$A$1:$L$103</definedName>
    <definedName name="_xlnm.Print_Area" localSheetId="8">'Primary -REP-9-12'!$A$1:$L$82</definedName>
    <definedName name="_xlnm.Print_Area" localSheetId="17">'SpecialElection -6-13 '!$A$1:$L$24</definedName>
    <definedName name="_xlnm.Print_Area" localSheetId="15">'SpecialPrimary -4-13'!$A$1:$L$49</definedName>
    <definedName name="_xlnm.Print_Titles" localSheetId="3">'HAND COUNT 11-2012'!$5:$5</definedName>
    <definedName name="_xlnm.Print_Titles" localSheetId="2">'HAND COUNT 4-13'!$4:$4</definedName>
    <definedName name="_xlnm.Print_Titles" localSheetId="16">'HAND COUNT 4-13 primary'!$4:$4</definedName>
    <definedName name="_xlnm.Print_Titles" localSheetId="9">'HandCount - DEM-9-12'!$9:$9</definedName>
    <definedName name="_xlnm.Print_Titles" localSheetId="11">'HandCount - GRRB-3-12'!$7:$7</definedName>
    <definedName name="_xlnm.Print_Titles" localSheetId="10">'HandCount - REP-3-12'!$9:$9</definedName>
    <definedName name="_xlnm.Print_Titles">#N/A</definedName>
  </definedNames>
  <calcPr fullCalcOnLoad="1"/>
</workbook>
</file>

<file path=xl/sharedStrings.xml><?xml version="1.0" encoding="utf-8"?>
<sst xmlns="http://schemas.openxmlformats.org/spreadsheetml/2006/main" count="3037" uniqueCount="322">
  <si>
    <t>TALLY SHEETS WORKBOOK INSTRUCTIONS</t>
  </si>
  <si>
    <t>NOTES (Notes apply to lines for each race's section of the worksheet):</t>
  </si>
  <si>
    <t>1) Total Column "-B-" (connected write-ins each race) must equal the number of connected write-ins shown on the tape</t>
  </si>
  <si>
    <t xml:space="preserve">for this office.  Enter tape total of write-ins each race in cell to the right of "Write-Ins (mach. # this...)". </t>
  </si>
  <si>
    <t>Blanks must be adjusted on the "Blanks" line in column "-B-" for each race if all connected write-ins are not found.)</t>
  </si>
  <si>
    <t xml:space="preserve">2)  Total Column "-D-" (unconnected write-ins each race) must be zero.  Blanks must be adjusted on the "Blanks" line </t>
  </si>
  <si>
    <t>in column "-D-" for each race (subtracted in equal number to unconnected write-ins found).</t>
  </si>
  <si>
    <t>SEE NOTES AT LINE 42</t>
  </si>
  <si>
    <t>TOWN OF WEST TISBURY</t>
  </si>
  <si>
    <t>GENERAL ELECTION</t>
  </si>
  <si>
    <t>NAME</t>
  </si>
  <si>
    <t>Blanks</t>
  </si>
  <si>
    <t>Write-Ins (mach # this race)</t>
  </si>
  <si>
    <t>YES</t>
  </si>
  <si>
    <t>NO</t>
  </si>
  <si>
    <t>Vote</t>
  </si>
  <si>
    <t>for</t>
  </si>
  <si>
    <t>TTL</t>
  </si>
  <si>
    <t>THIS</t>
  </si>
  <si>
    <t>RACE</t>
  </si>
  <si>
    <t>TOTAL CAST</t>
  </si>
  <si>
    <t>Machine Count</t>
  </si>
  <si>
    <t>Hand Count</t>
  </si>
  <si>
    <t>Total Ballots Cast</t>
  </si>
  <si>
    <t>-A-</t>
  </si>
  <si>
    <t>Machine</t>
  </si>
  <si>
    <t>Count</t>
  </si>
  <si>
    <t>/</t>
  </si>
  <si>
    <t>-B-</t>
  </si>
  <si>
    <t>Connected</t>
  </si>
  <si>
    <t>Write Ins</t>
  </si>
  <si>
    <t>-C-</t>
  </si>
  <si>
    <t>Total Mach</t>
  </si>
  <si>
    <t>I</t>
  </si>
  <si>
    <t xml:space="preserve">Total Ballots Cast must equal </t>
  </si>
  <si>
    <t>the total number of voters checked in</t>
  </si>
  <si>
    <t>and checked out.</t>
  </si>
  <si>
    <t>-D-</t>
  </si>
  <si>
    <t>Unconnctd</t>
  </si>
  <si>
    <t>-E-</t>
  </si>
  <si>
    <t xml:space="preserve">Hand </t>
  </si>
  <si>
    <t>Counted</t>
  </si>
  <si>
    <t>Ballots</t>
  </si>
  <si>
    <t>-F-</t>
  </si>
  <si>
    <t>Final</t>
  </si>
  <si>
    <t>Tally</t>
  </si>
  <si>
    <t>SEN IN CONGRESS</t>
  </si>
  <si>
    <t>ATTORNEY GENERAL</t>
  </si>
  <si>
    <t>SECRETARY OF STATE</t>
  </si>
  <si>
    <t>William Francis Galvin</t>
  </si>
  <si>
    <t>TREASURER</t>
  </si>
  <si>
    <t>AUDITOR</t>
  </si>
  <si>
    <t>REP IN CONGRESS</t>
  </si>
  <si>
    <t>COUNCILLOR</t>
  </si>
  <si>
    <t>SEN IN GENERAL COURT</t>
  </si>
  <si>
    <t>REP IN GENERAL COURT</t>
  </si>
  <si>
    <t>DISTRICT ATTORNEY</t>
  </si>
  <si>
    <t>COUNTY COMMISSIONER</t>
  </si>
  <si>
    <t>Leslie H. Leland</t>
  </si>
  <si>
    <t>M. V. COMMISSION</t>
  </si>
  <si>
    <t>Christina Brown</t>
  </si>
  <si>
    <t>Linda Bauer Sibley</t>
  </si>
  <si>
    <t>E. Douglas Sederholm</t>
  </si>
  <si>
    <t>Michael A. McCormack</t>
  </si>
  <si>
    <t>TOTAL</t>
  </si>
  <si>
    <t>Filled In</t>
  </si>
  <si>
    <t>w/ no bubble</t>
  </si>
  <si>
    <t>Registered Voters</t>
  </si>
  <si>
    <t>Turnout Percentage</t>
  </si>
  <si>
    <t>ANNUAL TOWN ELECTION</t>
  </si>
  <si>
    <t>F. Patrick Gregory</t>
  </si>
  <si>
    <t>Katherine Logue</t>
  </si>
  <si>
    <t>TAX COLLECTOR</t>
  </si>
  <si>
    <t>Brent B. Taylor</t>
  </si>
  <si>
    <t xml:space="preserve">TOWN CLERK </t>
  </si>
  <si>
    <t xml:space="preserve">MODERATOR </t>
  </si>
  <si>
    <t xml:space="preserve">BOARD OF HEALTH </t>
  </si>
  <si>
    <t xml:space="preserve">TREASURER </t>
  </si>
  <si>
    <t xml:space="preserve">BOARD OF ASSESSORS </t>
  </si>
  <si>
    <t>TREE WARDEN</t>
  </si>
  <si>
    <t>FINANCE COMMITTEE</t>
  </si>
  <si>
    <t>LIBRARY TRUSTEE</t>
  </si>
  <si>
    <t>Write-Ins</t>
  </si>
  <si>
    <t>Scattering</t>
  </si>
  <si>
    <t xml:space="preserve">SELECTMAN </t>
  </si>
  <si>
    <t>Martha Coakley</t>
  </si>
  <si>
    <t>Carlene J. Gatting</t>
  </si>
  <si>
    <t>Michael D. O'Keefe</t>
  </si>
  <si>
    <t>Patrick and Murray</t>
  </si>
  <si>
    <t>Tristan R. Israel</t>
  </si>
  <si>
    <t>REGIONAL SCHOOL DISTRICT</t>
  </si>
  <si>
    <t>Roxanne Ackerman</t>
  </si>
  <si>
    <t>Jeffrey S. "Skipper" Manter</t>
  </si>
  <si>
    <t>Daniel B. Cabot</t>
  </si>
  <si>
    <t>Peter Cabana</t>
  </si>
  <si>
    <t>HAND COUNT TALLY SHEET</t>
  </si>
  <si>
    <t>Total</t>
  </si>
  <si>
    <t xml:space="preserve">NOTES:  </t>
  </si>
  <si>
    <t>&gt; Then check that FOR EACH RACE the total cast figures tie out to the total ballot count</t>
  </si>
  <si>
    <t xml:space="preserve">&gt; Once verified, preview for printed page breaks, etc. and print.  </t>
  </si>
  <si>
    <t>&gt; Save the file often, just in case</t>
  </si>
  <si>
    <t>&gt; Save as another name (e.g., WTballot4-12-07) on the desktop and delete all tabs except for this election</t>
  </si>
  <si>
    <t xml:space="preserve">&gt; Email this file to the webmaster to </t>
  </si>
  <si>
    <t>webmaster@town.west-tisbury.ma.us</t>
  </si>
  <si>
    <t>&gt; If you need to insert any rows (because of write-ins) be sure to insert them below scattering and above Total Cast lines,</t>
  </si>
  <si>
    <t xml:space="preserve">      so that vertical formulas remain valid;  copy entire horizontal line from scattering to inserted lines, so that horizontal</t>
  </si>
  <si>
    <t xml:space="preserve">      formulas also remain valid.</t>
  </si>
  <si>
    <t>CANDIDATE NAME</t>
  </si>
  <si>
    <t>&gt; Remember that you can refer to earlier race tallies for what to put where, etc.</t>
  </si>
  <si>
    <t>lori@loristonecommunications.com</t>
  </si>
  <si>
    <t>(just in case)</t>
  </si>
  <si>
    <t>and also cc  to:</t>
  </si>
  <si>
    <t>Oval filled, no name written</t>
  </si>
  <si>
    <t>&gt;  Enter total ballots (one total for machine and another for hand count) at top center</t>
  </si>
  <si>
    <t>WEST TISBURY TOWN ELECTION</t>
  </si>
  <si>
    <t>TOWN CLERK</t>
  </si>
  <si>
    <t>BALLOT #:</t>
  </si>
  <si>
    <t>STATE PRIMARY</t>
  </si>
  <si>
    <t>Rep. In Congress</t>
  </si>
  <si>
    <t>Councillor</t>
  </si>
  <si>
    <t>Senator in Gen'l Court</t>
  </si>
  <si>
    <t>Repres. in Gen'l Court</t>
  </si>
  <si>
    <t>County Commissioner</t>
  </si>
  <si>
    <t>John S. Alley</t>
  </si>
  <si>
    <t>TOTALS</t>
  </si>
  <si>
    <t>WEST TISBURY NOTES:</t>
  </si>
  <si>
    <t>Machine counts oval filled in, but no name as a write-in (but we count it as a blank)</t>
  </si>
  <si>
    <t>Write-ins without oval filled in count as blanks (machine and us)</t>
  </si>
  <si>
    <t>PRESIDENT &amp; VICE PRES.</t>
  </si>
  <si>
    <t>Obama and Biden</t>
  </si>
  <si>
    <t>Timothy R. Madden</t>
  </si>
  <si>
    <t>John Robert Breckenridge</t>
  </si>
  <si>
    <t>Thomas J. Hallahan</t>
  </si>
  <si>
    <t>Tara J. Whiting</t>
  </si>
  <si>
    <t>&gt;  Next enter the write-ins, where machine tallied the rest of the ballot -- in column B</t>
  </si>
  <si>
    <t>&gt; First enter the tape from the machine, race by race, as well as total ballots counted by the machine on left side of tally - column A</t>
  </si>
  <si>
    <t xml:space="preserve">&gt; Then enter all hand counted ballots on right side (these are fully hand-counted ballots) - column E.  Use D only if needed </t>
  </si>
  <si>
    <t>&gt; Before you start, re-check that all sum boxes are at zero!</t>
  </si>
  <si>
    <t>Machine does not supply write-in results, but counts everything else on the ballot -- hand count only needs to deal with the write-ins,</t>
  </si>
  <si>
    <t>unless the entire ballot was kicked out.</t>
  </si>
  <si>
    <t xml:space="preserve">SPREADSHEET NOTES:  </t>
  </si>
  <si>
    <t xml:space="preserve"> </t>
  </si>
  <si>
    <t>Jeremiah Armstrong Brown</t>
  </si>
  <si>
    <t>DEMOCRATIC PARTY</t>
  </si>
  <si>
    <t>William C. Campbell</t>
  </si>
  <si>
    <t>Karyn E. Polito</t>
  </si>
  <si>
    <t>Mary Z. Connaughton</t>
  </si>
  <si>
    <t>Jeffrey Davis Perry</t>
  </si>
  <si>
    <t>Charles Oliver Cipollini</t>
  </si>
  <si>
    <t>James H. Crocker, Jr.</t>
  </si>
  <si>
    <t>Steven Grossman</t>
  </si>
  <si>
    <t>William R. Keating</t>
  </si>
  <si>
    <t>Oliver P. Cipollini, Jr.</t>
  </si>
  <si>
    <t>Walter D. Moniz</t>
  </si>
  <si>
    <t>Daniel A. Wolf</t>
  </si>
  <si>
    <t>Party</t>
  </si>
  <si>
    <t>Registered</t>
  </si>
  <si>
    <t>Voted</t>
  </si>
  <si>
    <t>Turnout</t>
  </si>
  <si>
    <t>A-K</t>
  </si>
  <si>
    <t>L-Z</t>
  </si>
  <si>
    <t>Democrat</t>
  </si>
  <si>
    <t>Green</t>
  </si>
  <si>
    <t>Green - Rainbow</t>
  </si>
  <si>
    <t>Libertarian</t>
  </si>
  <si>
    <t>Rainbow</t>
  </si>
  <si>
    <t>Republican</t>
  </si>
  <si>
    <t>Unenrolled</t>
  </si>
  <si>
    <t>American Independent</t>
  </si>
  <si>
    <t>Working Families</t>
  </si>
  <si>
    <t>Totals:</t>
  </si>
  <si>
    <t>REPUBLICAN PARTY</t>
  </si>
  <si>
    <t>scattering</t>
  </si>
  <si>
    <t>GOVERNOR  &amp; LIEUT GOV.</t>
  </si>
  <si>
    <t>Baker and Tisei</t>
  </si>
  <si>
    <t>Cahill and Loscocco</t>
  </si>
  <si>
    <t>Stein and Purcell</t>
  </si>
  <si>
    <t>James P.McKenna</t>
  </si>
  <si>
    <t>James D. Henderson</t>
  </si>
  <si>
    <t>Suzanne M Bump</t>
  </si>
  <si>
    <t>Nathaniel Alexander Fortune</t>
  </si>
  <si>
    <t>Maryanne Lewis</t>
  </si>
  <si>
    <t>James A. Sheets</t>
  </si>
  <si>
    <t>Melinda F. Loberg</t>
  </si>
  <si>
    <t>Katherine B. Newman</t>
  </si>
  <si>
    <t>Holly H. Stephenson</t>
  </si>
  <si>
    <t>Erik Hammarlund</t>
  </si>
  <si>
    <t>Michael Marcus</t>
  </si>
  <si>
    <t>QUESTION 1 (Sales tax on Alcohol)</t>
  </si>
  <si>
    <t>QUESTION 2 (Comprehensive Permit)</t>
  </si>
  <si>
    <t>QUESTION 3 (Sales Tax Decrease)</t>
  </si>
  <si>
    <t>QUESTION 4 (Marijuana)</t>
  </si>
  <si>
    <t>Susan Parker</t>
  </si>
  <si>
    <t>Benjamin Hall</t>
  </si>
  <si>
    <t>UP-ISLAND REGIONAL SCHOOL DISTRICT</t>
  </si>
  <si>
    <t>Name</t>
  </si>
  <si>
    <t>Christopher Woollcott Murphy</t>
  </si>
  <si>
    <t>Joe van Nes</t>
  </si>
  <si>
    <t>SHERIFF (DUKES COUNTY)</t>
  </si>
  <si>
    <t>Warren J. Gosson</t>
  </si>
  <si>
    <t>Neal J. Maciel</t>
  </si>
  <si>
    <t>Write-ins</t>
  </si>
  <si>
    <t>Rick Lee</t>
  </si>
  <si>
    <t>Perry Ambulus</t>
  </si>
  <si>
    <t>Sharon Estrella</t>
  </si>
  <si>
    <t>Ignore these steps for 4/11 - not posting to web immediately</t>
  </si>
  <si>
    <t>PRESIDENTIAL PRIMARY</t>
  </si>
  <si>
    <t>Presidential Preference</t>
  </si>
  <si>
    <t>Barack Obama</t>
  </si>
  <si>
    <t>No Preference</t>
  </si>
  <si>
    <t>State Committee Man</t>
  </si>
  <si>
    <t>John L. Reed</t>
  </si>
  <si>
    <t>State Committee Woman</t>
  </si>
  <si>
    <t>Jennifer Smith</t>
  </si>
  <si>
    <t>Town Committee</t>
  </si>
  <si>
    <t>Group</t>
  </si>
  <si>
    <t>Patrica W. Moore</t>
  </si>
  <si>
    <t>Susan H. Wasserman</t>
  </si>
  <si>
    <t>Catherine Ann Brennan</t>
  </si>
  <si>
    <t>Brenda J. Brathwaite</t>
  </si>
  <si>
    <t>Rufus W. Peebles</t>
  </si>
  <si>
    <t>Marjory K. Potts</t>
  </si>
  <si>
    <t>Mary Robin Ravitch</t>
  </si>
  <si>
    <t>GREEN-RAINBOW</t>
  </si>
  <si>
    <t>Kent Mesplay</t>
  </si>
  <si>
    <t>Jill Stein</t>
  </si>
  <si>
    <t>Harley Mikkelson</t>
  </si>
  <si>
    <t>Ron Paul</t>
  </si>
  <si>
    <t>Mitt Romney</t>
  </si>
  <si>
    <t>Rick Perry</t>
  </si>
  <si>
    <t>Rick Santorum</t>
  </si>
  <si>
    <t>Jon Huntsman</t>
  </si>
  <si>
    <t>Michele Bachmann</t>
  </si>
  <si>
    <t>Newt Gingrich</t>
  </si>
  <si>
    <t>G. Roland Gonzalez</t>
  </si>
  <si>
    <t>Francis P. Manzelli</t>
  </si>
  <si>
    <t>Cynthia E. Stead</t>
  </si>
  <si>
    <t>Judith A. Crocker</t>
  </si>
  <si>
    <t>Richard Greene</t>
  </si>
  <si>
    <t>James Powell</t>
  </si>
  <si>
    <t>Skipper</t>
  </si>
  <si>
    <t>Brian Athearn</t>
  </si>
  <si>
    <t>James Coyne</t>
  </si>
  <si>
    <t>Jack Reed</t>
  </si>
  <si>
    <t>Norm Perry</t>
  </si>
  <si>
    <t>Bernice Kirby</t>
  </si>
  <si>
    <t>Pierce Kirby Jr.</t>
  </si>
  <si>
    <t>Joseph Gervais</t>
  </si>
  <si>
    <t>Rosalie Powell</t>
  </si>
  <si>
    <t>John Alley</t>
  </si>
  <si>
    <t>Cynthia Riggs</t>
  </si>
  <si>
    <t>John Athearn</t>
  </si>
  <si>
    <t>Dianne Powers</t>
  </si>
  <si>
    <t>Bill Haynes</t>
  </si>
  <si>
    <t>Julia Mitchell</t>
  </si>
  <si>
    <t>Paddy Moore</t>
  </si>
  <si>
    <t>Ann Howes</t>
  </si>
  <si>
    <t>Marshall Segal</t>
  </si>
  <si>
    <t>Ron Cutrure</t>
  </si>
  <si>
    <t xml:space="preserve">PARKS &amp; RECREATION </t>
  </si>
  <si>
    <t>Senator in Congress</t>
  </si>
  <si>
    <t>Elizabeth A. Warren</t>
  </si>
  <si>
    <t>William Richard Keating</t>
  </si>
  <si>
    <t>C. Samuel Sutter</t>
  </si>
  <si>
    <t>Nicholas D. Bernier</t>
  </si>
  <si>
    <t>Clerk of Courts</t>
  </si>
  <si>
    <t>Register of Deeds</t>
  </si>
  <si>
    <t>Dianne E. Powers</t>
  </si>
  <si>
    <t>Leon Arthur Brathwaite</t>
  </si>
  <si>
    <t>Scott P. Brown</t>
  </si>
  <si>
    <t>Adam G. Chaprales</t>
  </si>
  <si>
    <t>Christopher Sheldon</t>
  </si>
  <si>
    <t>Charles Cipollini</t>
  </si>
  <si>
    <t>Joseph E. Solitto</t>
  </si>
  <si>
    <t>Other Designations</t>
  </si>
  <si>
    <t>Joseph Solitto</t>
  </si>
  <si>
    <t>Johnson and Gray</t>
  </si>
  <si>
    <t>Romney  and Ryan</t>
  </si>
  <si>
    <t>Stein and Honkala</t>
  </si>
  <si>
    <t>William Richard Keatiing</t>
  </si>
  <si>
    <t>Daniel S. Botelho</t>
  </si>
  <si>
    <t>CLERK OF COURTS</t>
  </si>
  <si>
    <t>Joseph E. Solitto, Jr.</t>
  </si>
  <si>
    <t>REGISTER OF DEEDS</t>
  </si>
  <si>
    <t>Clarence A. Barnes, III</t>
  </si>
  <si>
    <t>Madeline Fisher</t>
  </si>
  <si>
    <t>Joshua Seth Goldstein</t>
  </si>
  <si>
    <t>Fred J. Hancock</t>
  </si>
  <si>
    <t>Joseph Gordon Jims</t>
  </si>
  <si>
    <t>QUESTION 3 (Medical use of marijuana)</t>
  </si>
  <si>
    <t>James T. Miller</t>
  </si>
  <si>
    <t>Camille Rose</t>
  </si>
  <si>
    <t>Susanna J. Sturgis</t>
  </si>
  <si>
    <t>David F. Willoughby</t>
  </si>
  <si>
    <t>QUESTION 1 (Right to Repair)</t>
  </si>
  <si>
    <t>QUESTION 2 (Death with Dignity)</t>
  </si>
  <si>
    <t>Christine Catherine Todd</t>
  </si>
  <si>
    <t xml:space="preserve">Write-Ins: </t>
  </si>
  <si>
    <t>QUESTION 3 (Med'l use of marijuana)</t>
  </si>
  <si>
    <t>QUESTION 4 (Non-binding)</t>
  </si>
  <si>
    <t>QUESTION 5 (Non-binding)</t>
  </si>
  <si>
    <t>Reed and Cary</t>
  </si>
  <si>
    <t>Lenny Jason</t>
  </si>
  <si>
    <t>Cynthia E. Mitchell</t>
  </si>
  <si>
    <t>David A. Merry</t>
  </si>
  <si>
    <t>Richard Cohen</t>
  </si>
  <si>
    <t>Virginia C. Jones</t>
  </si>
  <si>
    <t>Daniel A. Waters</t>
  </si>
  <si>
    <t>Sharon A. Estrella</t>
  </si>
  <si>
    <t>Jonathan Revere</t>
  </si>
  <si>
    <t>Mark 'Hap' Bernard</t>
  </si>
  <si>
    <t>QUESTION 1 (Pol. Sta. Debt)</t>
  </si>
  <si>
    <t xml:space="preserve">PARK AND RECREATION </t>
  </si>
  <si>
    <t>FINANCE COMMITTEE (vote for 2)</t>
  </si>
  <si>
    <t>LIBRARY TRUSTEE (vote for 2)</t>
  </si>
  <si>
    <t>Stephen F. Lynch</t>
  </si>
  <si>
    <t>Edward J. Markey</t>
  </si>
  <si>
    <t>Gabriel E. Gomez</t>
  </si>
  <si>
    <t>Michael J. Sullivan</t>
  </si>
  <si>
    <t>Daniel B. Winslow</t>
  </si>
  <si>
    <t>Richard A. Heos</t>
  </si>
  <si>
    <t>SPECIAL STATE ELECTION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</si>
</sst>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quot;Yes&quot;;&quot;Yes&quot;;&quot;No&quot;"/>
    <numFmt numFmtId="166" formatCode="&quot;True&quot;;&quot;True&quot;;&quot;False&quot;"/>
    <numFmt numFmtId="167" formatCode="&quot;On&quot;;&quot;On&quot;;&quot;Off&quot;"/>
    <numFmt numFmtId="168" formatCode="[$€-2]\ #,##0.00_);[Red]\([$€-2]\ #,##0.00\)"/>
  </numFmts>
  <fonts count="38">
    <font>
      <sz val="12"/>
      <name val="Arial"/>
      <family val="0"/>
    </font>
    <font>
      <b/>
      <sz val="10"/>
      <name val="Arial"/>
      <family val="0"/>
    </font>
    <font>
      <i/>
      <sz val="10"/>
      <name val="Arial"/>
      <family val="0"/>
    </font>
    <font>
      <b/>
      <i/>
      <sz val="10"/>
      <name val="Arial"/>
      <family val="0"/>
    </font>
    <font>
      <b/>
      <sz val="12"/>
      <name val="Arial"/>
      <family val="2"/>
    </font>
    <font>
      <b/>
      <sz val="12"/>
      <color indexed="10"/>
      <name val="Arial"/>
      <family val="2"/>
    </font>
    <font>
      <i/>
      <sz val="12"/>
      <name val="Arial"/>
      <family val="2"/>
    </font>
    <font>
      <b/>
      <sz val="12"/>
      <color indexed="8"/>
      <name val="Arial"/>
      <family val="2"/>
    </font>
    <font>
      <i/>
      <sz val="12"/>
      <color indexed="8"/>
      <name val="Arial"/>
      <family val="2"/>
    </font>
    <font>
      <sz val="12"/>
      <color indexed="10"/>
      <name val="Arial"/>
      <family val="2"/>
    </font>
    <font>
      <sz val="12"/>
      <color indexed="8"/>
      <name val="Arial"/>
      <family val="2"/>
    </font>
    <font>
      <sz val="11"/>
      <name val="Arial"/>
      <family val="2"/>
    </font>
    <font>
      <b/>
      <sz val="14"/>
      <name val="Arial"/>
      <family val="2"/>
    </font>
    <font>
      <sz val="14"/>
      <name val="Arial"/>
      <family val="2"/>
    </font>
    <font>
      <u val="single"/>
      <sz val="10.45"/>
      <color indexed="12"/>
      <name val="Arial"/>
      <family val="2"/>
    </font>
    <font>
      <u val="single"/>
      <sz val="10.45"/>
      <color indexed="36"/>
      <name val="Arial"/>
      <family val="2"/>
    </font>
    <font>
      <u val="single"/>
      <sz val="12"/>
      <color indexed="12"/>
      <name val="Arial"/>
      <family val="2"/>
    </font>
    <font>
      <b/>
      <i/>
      <sz val="12"/>
      <name val="Arial"/>
      <family val="2"/>
    </font>
    <font>
      <b/>
      <u val="single"/>
      <sz val="12"/>
      <name val="Arial"/>
      <family val="2"/>
    </font>
    <font>
      <u val="single"/>
      <sz val="12"/>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54"/>
        <bgColor indexed="64"/>
      </patternFill>
    </fill>
  </fills>
  <borders count="10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color indexed="63"/>
      </left>
      <right>
        <color indexed="63"/>
      </right>
      <top style="double">
        <color indexed="8"/>
      </top>
      <bottom>
        <color indexed="63"/>
      </bottom>
    </border>
    <border>
      <left style="thin">
        <color indexed="8"/>
      </left>
      <right>
        <color indexed="63"/>
      </right>
      <top style="double">
        <color indexed="8"/>
      </top>
      <bottom>
        <color indexed="63"/>
      </bottom>
    </border>
    <border>
      <left style="thin">
        <color indexed="8"/>
      </left>
      <right>
        <color indexed="63"/>
      </right>
      <top style="thin">
        <color indexed="8"/>
      </top>
      <bottom>
        <color indexed="63"/>
      </bottom>
    </border>
    <border>
      <left>
        <color indexed="63"/>
      </left>
      <right style="thin">
        <color indexed="8"/>
      </right>
      <top style="double">
        <color indexed="8"/>
      </top>
      <bottom style="thin">
        <color indexed="8"/>
      </bottom>
    </border>
    <border>
      <left style="thin"/>
      <right style="thin"/>
      <top style="thin"/>
      <bottom style="thin"/>
    </border>
    <border>
      <left style="thin">
        <color indexed="8"/>
      </left>
      <right>
        <color indexed="63"/>
      </right>
      <top style="thin">
        <color indexed="8"/>
      </top>
      <bottom style="double"/>
    </border>
    <border>
      <left style="medium"/>
      <right>
        <color indexed="63"/>
      </right>
      <top style="medium"/>
      <bottom>
        <color indexed="63"/>
      </bottom>
    </border>
    <border>
      <left style="medium"/>
      <right style="medium"/>
      <top>
        <color indexed="63"/>
      </top>
      <bottom>
        <color indexed="63"/>
      </bottom>
    </border>
    <border>
      <left style="thin">
        <color indexed="8"/>
      </left>
      <right style="thin">
        <color indexed="8"/>
      </right>
      <top style="thin">
        <color indexed="8"/>
      </top>
      <bottom style="double"/>
    </border>
    <border>
      <left style="thin">
        <color indexed="8"/>
      </left>
      <right>
        <color indexed="63"/>
      </right>
      <top>
        <color indexed="63"/>
      </top>
      <bottom style="medium"/>
    </border>
    <border>
      <left>
        <color indexed="63"/>
      </left>
      <right>
        <color indexed="63"/>
      </right>
      <top>
        <color indexed="63"/>
      </top>
      <bottom style="thin"/>
    </border>
    <border>
      <left>
        <color indexed="63"/>
      </left>
      <right>
        <color indexed="63"/>
      </right>
      <top style="thin">
        <color indexed="8"/>
      </top>
      <bottom style="thin"/>
    </border>
    <border>
      <left>
        <color indexed="63"/>
      </left>
      <right>
        <color indexed="63"/>
      </right>
      <top style="thin"/>
      <bottom style="thin"/>
    </border>
    <border>
      <left style="thin">
        <color indexed="8"/>
      </left>
      <right style="thin">
        <color indexed="8"/>
      </right>
      <top style="thin">
        <color indexed="8"/>
      </top>
      <bottom style="thin"/>
    </border>
    <border>
      <left>
        <color indexed="63"/>
      </left>
      <right>
        <color indexed="63"/>
      </right>
      <top style="double">
        <color indexed="8"/>
      </top>
      <bottom style="thin"/>
    </border>
    <border>
      <left style="thin">
        <color indexed="8"/>
      </left>
      <right style="thin">
        <color indexed="8"/>
      </right>
      <top style="thin"/>
      <bottom style="thin"/>
    </border>
    <border>
      <left style="thin">
        <color indexed="8"/>
      </left>
      <right style="thin">
        <color indexed="8"/>
      </right>
      <top>
        <color indexed="63"/>
      </top>
      <bottom style="thin"/>
    </border>
    <border>
      <left>
        <color indexed="63"/>
      </left>
      <right>
        <color indexed="63"/>
      </right>
      <top style="thin">
        <color indexed="8"/>
      </top>
      <bottom style="double"/>
    </border>
    <border>
      <left style="thin">
        <color indexed="8"/>
      </left>
      <right style="thin"/>
      <top>
        <color indexed="63"/>
      </top>
      <bottom>
        <color indexed="63"/>
      </bottom>
    </border>
    <border>
      <left style="thin">
        <color indexed="8"/>
      </left>
      <right style="thin"/>
      <top style="double">
        <color indexed="8"/>
      </top>
      <bottom>
        <color indexed="63"/>
      </bottom>
    </border>
    <border>
      <left style="thin">
        <color indexed="8"/>
      </left>
      <right style="thin"/>
      <top style="thin">
        <color indexed="8"/>
      </top>
      <bottom>
        <color indexed="63"/>
      </bottom>
    </border>
    <border>
      <left style="thin">
        <color indexed="8"/>
      </left>
      <right style="thin"/>
      <top style="thin">
        <color indexed="8"/>
      </top>
      <bottom style="double"/>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double"/>
    </border>
    <border>
      <left style="thin">
        <color indexed="8"/>
      </left>
      <right style="thin">
        <color indexed="8"/>
      </right>
      <top style="double">
        <color indexed="8"/>
      </top>
      <bottom style="thin"/>
    </border>
    <border>
      <left>
        <color indexed="63"/>
      </left>
      <right style="thin"/>
      <top>
        <color indexed="63"/>
      </top>
      <bottom>
        <color indexed="63"/>
      </bottom>
    </border>
    <border>
      <left>
        <color indexed="63"/>
      </left>
      <right style="thin">
        <color indexed="8"/>
      </right>
      <top style="thin">
        <color indexed="8"/>
      </top>
      <bottom style="double"/>
    </border>
    <border>
      <left>
        <color indexed="63"/>
      </left>
      <right style="thin">
        <color indexed="8"/>
      </right>
      <top style="double"/>
      <bottom style="thin"/>
    </border>
    <border>
      <left>
        <color indexed="63"/>
      </left>
      <right style="thin">
        <color indexed="8"/>
      </right>
      <top style="thin"/>
      <bottom style="thin"/>
    </border>
    <border>
      <left style="thin">
        <color indexed="8"/>
      </left>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color indexed="63"/>
      </top>
      <bottom>
        <color indexed="63"/>
      </bottom>
    </border>
    <border>
      <left style="thin"/>
      <right>
        <color indexed="63"/>
      </right>
      <top style="double">
        <color indexed="8"/>
      </top>
      <bottom>
        <color indexed="63"/>
      </bottom>
    </border>
    <border>
      <left style="thin"/>
      <right>
        <color indexed="63"/>
      </right>
      <top style="thin">
        <color indexed="8"/>
      </top>
      <bottom>
        <color indexed="63"/>
      </bottom>
    </border>
    <border>
      <left style="thin"/>
      <right>
        <color indexed="63"/>
      </right>
      <top style="thin">
        <color indexed="8"/>
      </top>
      <bottom style="thin"/>
    </border>
    <border>
      <left style="thin"/>
      <right>
        <color indexed="63"/>
      </right>
      <top>
        <color indexed="63"/>
      </top>
      <bottom style="thin"/>
    </border>
    <border>
      <left style="thin"/>
      <right>
        <color indexed="63"/>
      </right>
      <top style="thin"/>
      <bottom style="thin"/>
    </border>
    <border>
      <left style="thin"/>
      <right>
        <color indexed="63"/>
      </right>
      <top style="double">
        <color indexed="8"/>
      </top>
      <bottom style="thin"/>
    </border>
    <border>
      <left>
        <color indexed="63"/>
      </left>
      <right style="thin"/>
      <top style="thin">
        <color indexed="8"/>
      </top>
      <bottom>
        <color indexed="63"/>
      </bottom>
    </border>
    <border>
      <left>
        <color indexed="63"/>
      </left>
      <right style="thin"/>
      <top style="thin">
        <color indexed="8"/>
      </top>
      <bottom style="thin"/>
    </border>
    <border>
      <left>
        <color indexed="63"/>
      </left>
      <right style="thin"/>
      <top style="thin"/>
      <bottom style="thin"/>
    </border>
    <border>
      <left>
        <color indexed="63"/>
      </left>
      <right style="thin"/>
      <top style="double">
        <color indexed="8"/>
      </top>
      <bottom>
        <color indexed="63"/>
      </bottom>
    </border>
    <border>
      <left>
        <color indexed="63"/>
      </left>
      <right style="thin"/>
      <top>
        <color indexed="63"/>
      </top>
      <bottom style="thin"/>
    </border>
    <border>
      <left style="thin"/>
      <right style="thin"/>
      <top>
        <color indexed="24"/>
      </top>
      <bottom>
        <color indexed="24"/>
      </bottom>
    </border>
    <border>
      <left style="thin"/>
      <right style="thin"/>
      <top style="thin">
        <color indexed="8"/>
      </top>
      <bottom>
        <color indexed="63"/>
      </bottom>
    </border>
    <border>
      <left style="thin"/>
      <right style="thin"/>
      <top style="thin">
        <color indexed="8"/>
      </top>
      <bottom style="thin"/>
    </border>
    <border>
      <left style="thin"/>
      <right style="thin"/>
      <top style="double">
        <color indexed="8"/>
      </top>
      <bottom>
        <color indexed="63"/>
      </bottom>
    </border>
    <border>
      <left style="thin"/>
      <right style="thin"/>
      <top>
        <color indexed="63"/>
      </top>
      <bottom style="thin"/>
    </border>
    <border>
      <left style="medium"/>
      <right style="thin"/>
      <top>
        <color indexed="63"/>
      </top>
      <bottom>
        <color indexed="63"/>
      </bottom>
    </border>
    <border>
      <left>
        <color indexed="63"/>
      </left>
      <right style="thin"/>
      <top>
        <color indexed="63"/>
      </top>
      <bottom style="double"/>
    </border>
    <border>
      <left style="thin"/>
      <right style="thin"/>
      <top>
        <color indexed="63"/>
      </top>
      <bottom style="double"/>
    </border>
    <border>
      <left>
        <color indexed="63"/>
      </left>
      <right style="thin">
        <color indexed="8"/>
      </right>
      <top style="thin">
        <color indexed="8"/>
      </top>
      <bottom style="thin"/>
    </border>
    <border>
      <left>
        <color indexed="63"/>
      </left>
      <right style="thin"/>
      <top>
        <color indexed="63"/>
      </top>
      <bottom style="thin">
        <color indexed="8"/>
      </bottom>
    </border>
    <border>
      <left>
        <color indexed="63"/>
      </left>
      <right style="thin">
        <color indexed="8"/>
      </right>
      <top>
        <color indexed="63"/>
      </top>
      <bottom style="thin"/>
    </border>
    <border>
      <left style="thin"/>
      <right style="thin">
        <color indexed="8"/>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thin"/>
      <top style="thin"/>
      <bottom style="double"/>
    </border>
    <border>
      <left>
        <color indexed="63"/>
      </left>
      <right>
        <color indexed="63"/>
      </right>
      <top style="thin"/>
      <bottom style="double"/>
    </border>
    <border>
      <left style="thin"/>
      <right style="thin"/>
      <top style="thin"/>
      <bottom>
        <color indexed="63"/>
      </bottom>
    </border>
    <border>
      <left style="thin">
        <color indexed="8"/>
      </left>
      <right style="thin">
        <color indexed="8"/>
      </right>
      <top style="double"/>
      <bottom style="thin"/>
    </border>
    <border>
      <left style="thin">
        <color indexed="8"/>
      </left>
      <right>
        <color indexed="63"/>
      </right>
      <top>
        <color indexed="63"/>
      </top>
      <bottom style="double"/>
    </border>
    <border>
      <left style="medium"/>
      <right>
        <color indexed="63"/>
      </right>
      <top style="thin"/>
      <bottom style="thin"/>
    </border>
    <border>
      <left style="thin">
        <color indexed="8"/>
      </left>
      <right>
        <color indexed="63"/>
      </right>
      <top style="thin">
        <color indexed="8"/>
      </top>
      <bottom style="thin"/>
    </border>
    <border>
      <left style="thin">
        <color indexed="8"/>
      </left>
      <right>
        <color indexed="63"/>
      </right>
      <top style="double">
        <color indexed="8"/>
      </top>
      <bottom style="thin"/>
    </border>
    <border>
      <left>
        <color indexed="63"/>
      </left>
      <right>
        <color indexed="63"/>
      </right>
      <top style="double">
        <color indexed="8"/>
      </top>
      <bottom style="double"/>
    </border>
    <border>
      <left style="medium"/>
      <right style="medium"/>
      <top style="medium"/>
      <bottom>
        <color indexed="63"/>
      </bottom>
    </border>
    <border>
      <left style="medium"/>
      <right style="medium"/>
      <top>
        <color indexed="63"/>
      </top>
      <bottom style="medium"/>
    </border>
    <border>
      <left>
        <color indexed="63"/>
      </left>
      <right style="thin"/>
      <top style="thin">
        <color indexed="8"/>
      </top>
      <bottom style="thin">
        <color indexed="8"/>
      </bottom>
    </border>
    <border>
      <left>
        <color indexed="63"/>
      </left>
      <right style="thin"/>
      <top style="double"/>
      <bottom style="thin">
        <color indexed="8"/>
      </bottom>
    </border>
    <border>
      <left>
        <color indexed="63"/>
      </left>
      <right>
        <color indexed="63"/>
      </right>
      <top style="medium"/>
      <bottom>
        <color indexed="63"/>
      </bottom>
    </border>
    <border>
      <left style="thin">
        <color indexed="8"/>
      </left>
      <right>
        <color indexed="63"/>
      </right>
      <top style="medium"/>
      <bottom>
        <color indexed="63"/>
      </bottom>
    </border>
    <border>
      <left style="thin">
        <color indexed="8"/>
      </left>
      <right style="medium"/>
      <top style="medium"/>
      <bottom>
        <color indexed="63"/>
      </bottom>
    </border>
    <border>
      <left style="medium"/>
      <right>
        <color indexed="63"/>
      </right>
      <top style="thin">
        <color indexed="8"/>
      </top>
      <bottom style="thin"/>
    </border>
    <border>
      <left style="thin">
        <color indexed="8"/>
      </left>
      <right style="medium"/>
      <top style="thin">
        <color indexed="8"/>
      </top>
      <bottom>
        <color indexed="63"/>
      </bottom>
    </border>
    <border>
      <left style="medium"/>
      <right>
        <color indexed="63"/>
      </right>
      <top style="thin">
        <color indexed="8"/>
      </top>
      <bottom>
        <color indexed="63"/>
      </bottom>
    </border>
    <border>
      <left style="medium"/>
      <right>
        <color indexed="63"/>
      </right>
      <top>
        <color indexed="63"/>
      </top>
      <bottom style="thin"/>
    </border>
    <border>
      <left style="medium"/>
      <right>
        <color indexed="63"/>
      </right>
      <top style="thin">
        <color indexed="8"/>
      </top>
      <bottom style="medium"/>
    </border>
    <border>
      <left>
        <color indexed="63"/>
      </left>
      <right>
        <color indexed="63"/>
      </right>
      <top style="thin">
        <color indexed="8"/>
      </top>
      <bottom style="medium"/>
    </border>
    <border>
      <left style="thin">
        <color indexed="8"/>
      </left>
      <right>
        <color indexed="63"/>
      </right>
      <top style="thin">
        <color indexed="8"/>
      </top>
      <bottom style="medium"/>
    </border>
    <border>
      <left style="thin">
        <color indexed="8"/>
      </left>
      <right style="medium"/>
      <top style="thin">
        <color indexed="8"/>
      </top>
      <bottom style="medium"/>
    </border>
    <border>
      <left style="medium"/>
      <right style="medium"/>
      <top style="medium"/>
      <bottom style="medium"/>
    </border>
    <border>
      <left style="thin">
        <color indexed="8"/>
      </left>
      <right style="medium"/>
      <top>
        <color indexed="63"/>
      </top>
      <bottom>
        <color indexed="63"/>
      </bottom>
    </border>
    <border>
      <left style="medium"/>
      <right style="thin">
        <color indexed="8"/>
      </right>
      <top style="thin"/>
      <bottom style="thin"/>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5" fillId="21" borderId="2" applyNumberFormat="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7"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14" fillId="0" borderId="0" applyNumberFormat="0" applyFill="0" applyBorder="0" applyAlignment="0" applyProtection="0"/>
    <xf numFmtId="0" fontId="31" fillId="7" borderId="1" applyNumberFormat="0" applyAlignment="0" applyProtection="0"/>
    <xf numFmtId="0" fontId="32" fillId="0" borderId="6" applyNumberFormat="0" applyFill="0" applyAlignment="0" applyProtection="0"/>
    <xf numFmtId="0" fontId="33" fillId="22" borderId="0" applyNumberFormat="0" applyBorder="0" applyAlignment="0" applyProtection="0"/>
    <xf numFmtId="0" fontId="0" fillId="23" borderId="7" applyNumberFormat="0" applyFont="0" applyAlignment="0" applyProtection="0"/>
    <xf numFmtId="0" fontId="34" fillId="20" borderId="8" applyNumberFormat="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400">
    <xf numFmtId="0" fontId="0" fillId="0" borderId="0" xfId="0" applyAlignment="1">
      <alignment/>
    </xf>
    <xf numFmtId="0" fontId="0" fillId="0" borderId="0" xfId="0" applyNumberFormat="1" applyFont="1" applyAlignment="1">
      <alignment/>
    </xf>
    <xf numFmtId="0" fontId="4" fillId="0" borderId="0" xfId="0" applyNumberFormat="1" applyFont="1" applyAlignment="1">
      <alignment/>
    </xf>
    <xf numFmtId="0" fontId="5" fillId="0" borderId="0" xfId="0" applyNumberFormat="1" applyFont="1" applyAlignment="1">
      <alignment/>
    </xf>
    <xf numFmtId="0" fontId="0" fillId="0" borderId="0" xfId="0" applyNumberFormat="1" applyFont="1" applyAlignment="1" applyProtection="1">
      <alignment/>
      <protection locked="0"/>
    </xf>
    <xf numFmtId="0" fontId="6" fillId="0" borderId="0" xfId="0" applyNumberFormat="1" applyFont="1" applyAlignment="1">
      <alignment/>
    </xf>
    <xf numFmtId="164" fontId="4" fillId="0" borderId="10" xfId="0" applyNumberFormat="1" applyFont="1" applyBorder="1" applyAlignment="1" applyProtection="1">
      <alignment horizontal="center"/>
      <protection locked="0"/>
    </xf>
    <xf numFmtId="0" fontId="4" fillId="0" borderId="10" xfId="0" applyNumberFormat="1" applyFont="1" applyBorder="1" applyAlignment="1" applyProtection="1">
      <alignment horizontal="center"/>
      <protection locked="0"/>
    </xf>
    <xf numFmtId="0" fontId="7" fillId="0" borderId="11" xfId="0" applyNumberFormat="1" applyFont="1" applyBorder="1" applyAlignment="1">
      <alignment/>
    </xf>
    <xf numFmtId="0" fontId="0" fillId="0" borderId="10" xfId="0" applyNumberFormat="1" applyFont="1" applyBorder="1" applyAlignment="1">
      <alignment/>
    </xf>
    <xf numFmtId="0" fontId="4" fillId="0" borderId="10" xfId="0" applyNumberFormat="1" applyFont="1" applyBorder="1" applyAlignment="1">
      <alignment horizontal="center"/>
    </xf>
    <xf numFmtId="0" fontId="0" fillId="0" borderId="12" xfId="0" applyNumberFormat="1" applyFont="1" applyBorder="1" applyAlignment="1" applyProtection="1">
      <alignment/>
      <protection locked="0"/>
    </xf>
    <xf numFmtId="0" fontId="0" fillId="0" borderId="12" xfId="0" applyNumberFormat="1" applyFont="1" applyBorder="1" applyAlignment="1" applyProtection="1">
      <alignment horizontal="center"/>
      <protection locked="0"/>
    </xf>
    <xf numFmtId="0" fontId="0" fillId="22" borderId="12" xfId="0" applyNumberFormat="1" applyFont="1" applyFill="1" applyBorder="1" applyAlignment="1" applyProtection="1">
      <alignment horizontal="center"/>
      <protection locked="0"/>
    </xf>
    <xf numFmtId="0" fontId="0" fillId="0" borderId="12" xfId="0" applyNumberFormat="1" applyFont="1" applyBorder="1" applyAlignment="1" applyProtection="1">
      <alignment/>
      <protection locked="0"/>
    </xf>
    <xf numFmtId="0" fontId="0" fillId="0" borderId="13" xfId="0" applyNumberFormat="1" applyFont="1" applyBorder="1" applyAlignment="1" applyProtection="1">
      <alignment horizontal="fill"/>
      <protection locked="0"/>
    </xf>
    <xf numFmtId="0" fontId="0" fillId="0" borderId="11" xfId="0" applyNumberFormat="1" applyFont="1" applyBorder="1" applyAlignment="1" applyProtection="1">
      <alignment/>
      <protection locked="0"/>
    </xf>
    <xf numFmtId="0" fontId="0" fillId="0" borderId="11" xfId="0" applyNumberFormat="1" applyFont="1" applyBorder="1" applyAlignment="1" applyProtection="1">
      <alignment horizontal="center"/>
      <protection locked="0"/>
    </xf>
    <xf numFmtId="0" fontId="0" fillId="0" borderId="14" xfId="0" applyNumberFormat="1" applyFont="1" applyBorder="1" applyAlignment="1" applyProtection="1">
      <alignment/>
      <protection locked="0"/>
    </xf>
    <xf numFmtId="0" fontId="8" fillId="0" borderId="14" xfId="0" applyNumberFormat="1" applyFont="1" applyBorder="1" applyAlignment="1">
      <alignment/>
    </xf>
    <xf numFmtId="0" fontId="6" fillId="0" borderId="11" xfId="0" applyNumberFormat="1" applyFont="1" applyBorder="1" applyAlignment="1" applyProtection="1">
      <alignment/>
      <protection locked="0"/>
    </xf>
    <xf numFmtId="0" fontId="6" fillId="20" borderId="11" xfId="0" applyNumberFormat="1" applyFont="1" applyFill="1" applyBorder="1" applyAlignment="1" applyProtection="1">
      <alignment horizontal="center"/>
      <protection locked="0"/>
    </xf>
    <xf numFmtId="0" fontId="0" fillId="0" borderId="11" xfId="0" applyNumberFormat="1" applyFont="1" applyBorder="1" applyAlignment="1" applyProtection="1">
      <alignment/>
      <protection locked="0"/>
    </xf>
    <xf numFmtId="0" fontId="0" fillId="0" borderId="11" xfId="0" applyNumberFormat="1" applyFont="1" applyBorder="1" applyAlignment="1" applyProtection="1">
      <alignment horizontal="right"/>
      <protection locked="0"/>
    </xf>
    <xf numFmtId="0" fontId="6" fillId="0" borderId="14" xfId="0" applyNumberFormat="1" applyFont="1" applyBorder="1" applyAlignment="1" applyProtection="1">
      <alignment/>
      <protection locked="0"/>
    </xf>
    <xf numFmtId="0" fontId="9" fillId="0" borderId="0" xfId="0" applyNumberFormat="1" applyFont="1" applyAlignment="1">
      <alignment/>
    </xf>
    <xf numFmtId="0" fontId="10" fillId="0" borderId="0" xfId="0" applyNumberFormat="1" applyFont="1" applyAlignment="1">
      <alignment/>
    </xf>
    <xf numFmtId="0" fontId="7" fillId="0" borderId="0" xfId="0" applyNumberFormat="1" applyFont="1" applyAlignment="1">
      <alignment/>
    </xf>
    <xf numFmtId="0" fontId="0" fillId="0" borderId="15" xfId="0" applyNumberFormat="1" applyFont="1" applyBorder="1" applyAlignment="1" applyProtection="1">
      <alignment/>
      <protection locked="0"/>
    </xf>
    <xf numFmtId="0" fontId="0" fillId="0" borderId="0" xfId="0" applyNumberFormat="1" applyFont="1" applyFill="1" applyBorder="1" applyAlignment="1" applyProtection="1">
      <alignment/>
      <protection locked="0"/>
    </xf>
    <xf numFmtId="0" fontId="8" fillId="24" borderId="14" xfId="0" applyNumberFormat="1" applyFont="1" applyFill="1" applyBorder="1" applyAlignment="1">
      <alignment/>
    </xf>
    <xf numFmtId="0" fontId="0" fillId="0" borderId="10" xfId="0" applyNumberFormat="1" applyFont="1" applyBorder="1" applyAlignment="1" applyProtection="1">
      <alignment horizontal="center"/>
      <protection locked="0"/>
    </xf>
    <xf numFmtId="0" fontId="11" fillId="0" borderId="10" xfId="0" applyNumberFormat="1" applyFont="1" applyBorder="1" applyAlignment="1" applyProtection="1">
      <alignment horizontal="center"/>
      <protection locked="0"/>
    </xf>
    <xf numFmtId="0" fontId="0" fillId="0" borderId="16" xfId="0" applyNumberFormat="1" applyFont="1" applyFill="1" applyBorder="1" applyAlignment="1" applyProtection="1">
      <alignment/>
      <protection locked="0"/>
    </xf>
    <xf numFmtId="0" fontId="0" fillId="0" borderId="0" xfId="0" applyNumberFormat="1" applyFont="1" applyAlignment="1" applyProtection="1">
      <alignment/>
      <protection/>
    </xf>
    <xf numFmtId="0" fontId="8" fillId="24" borderId="14" xfId="0" applyNumberFormat="1" applyFont="1" applyFill="1" applyBorder="1" applyAlignment="1" applyProtection="1">
      <alignment/>
      <protection/>
    </xf>
    <xf numFmtId="0" fontId="0" fillId="0" borderId="11" xfId="0" applyNumberFormat="1" applyFont="1" applyBorder="1" applyAlignment="1" applyProtection="1">
      <alignment horizontal="center"/>
      <protection/>
    </xf>
    <xf numFmtId="0" fontId="0" fillId="0" borderId="11" xfId="0" applyNumberFormat="1" applyFont="1" applyBorder="1" applyAlignment="1" applyProtection="1">
      <alignment horizontal="right"/>
      <protection/>
    </xf>
    <xf numFmtId="0" fontId="6" fillId="0" borderId="17" xfId="0" applyNumberFormat="1" applyFont="1" applyBorder="1" applyAlignment="1" applyProtection="1">
      <alignment/>
      <protection/>
    </xf>
    <xf numFmtId="0" fontId="13" fillId="0" borderId="0" xfId="0" applyNumberFormat="1" applyFont="1" applyBorder="1" applyAlignment="1" applyProtection="1">
      <alignment horizontal="center"/>
      <protection locked="0"/>
    </xf>
    <xf numFmtId="0" fontId="12" fillId="0" borderId="18" xfId="0" applyNumberFormat="1" applyFont="1" applyBorder="1" applyAlignment="1" applyProtection="1">
      <alignment/>
      <protection locked="0"/>
    </xf>
    <xf numFmtId="0" fontId="0" fillId="0" borderId="14" xfId="0" applyNumberFormat="1" applyFont="1" applyBorder="1" applyAlignment="1">
      <alignment horizontal="center"/>
    </xf>
    <xf numFmtId="0" fontId="0" fillId="0" borderId="10" xfId="0" applyNumberFormat="1" applyFont="1" applyBorder="1" applyAlignment="1">
      <alignment horizontal="center"/>
    </xf>
    <xf numFmtId="0" fontId="0" fillId="0" borderId="0" xfId="0" applyNumberFormat="1" applyFont="1" applyAlignment="1">
      <alignment horizontal="center"/>
    </xf>
    <xf numFmtId="0" fontId="0" fillId="0" borderId="12" xfId="0" applyNumberFormat="1" applyFont="1" applyBorder="1" applyAlignment="1" applyProtection="1">
      <alignment/>
      <protection locked="0"/>
    </xf>
    <xf numFmtId="0" fontId="0" fillId="0" borderId="12" xfId="0" applyNumberFormat="1" applyFont="1" applyBorder="1" applyAlignment="1" applyProtection="1">
      <alignment horizontal="center"/>
      <protection locked="0"/>
    </xf>
    <xf numFmtId="0" fontId="0" fillId="22" borderId="12" xfId="0" applyNumberFormat="1" applyFont="1" applyFill="1" applyBorder="1" applyAlignment="1" applyProtection="1">
      <alignment horizontal="center"/>
      <protection locked="0"/>
    </xf>
    <xf numFmtId="0" fontId="0" fillId="0" borderId="13" xfId="0" applyNumberFormat="1" applyFont="1" applyBorder="1" applyAlignment="1" applyProtection="1">
      <alignment horizontal="fill"/>
      <protection locked="0"/>
    </xf>
    <xf numFmtId="0" fontId="0" fillId="24" borderId="13" xfId="0" applyNumberFormat="1" applyFont="1" applyFill="1" applyBorder="1" applyAlignment="1" applyProtection="1">
      <alignment horizontal="fill"/>
      <protection locked="0"/>
    </xf>
    <xf numFmtId="0" fontId="0" fillId="0" borderId="13" xfId="0" applyNumberFormat="1" applyFont="1" applyBorder="1" applyAlignment="1">
      <alignment horizontal="center"/>
    </xf>
    <xf numFmtId="0" fontId="0" fillId="0" borderId="11" xfId="0" applyNumberFormat="1" applyFont="1" applyBorder="1" applyAlignment="1" applyProtection="1">
      <alignment horizontal="center"/>
      <protection locked="0"/>
    </xf>
    <xf numFmtId="0" fontId="0" fillId="25" borderId="14" xfId="0" applyNumberFormat="1" applyFont="1" applyFill="1" applyBorder="1" applyAlignment="1" applyProtection="1">
      <alignment/>
      <protection locked="0"/>
    </xf>
    <xf numFmtId="0" fontId="0" fillId="0" borderId="11" xfId="0" applyNumberFormat="1" applyFont="1" applyBorder="1" applyAlignment="1" applyProtection="1">
      <alignment horizontal="right"/>
      <protection locked="0"/>
    </xf>
    <xf numFmtId="0" fontId="0" fillId="0" borderId="11" xfId="0" applyNumberFormat="1" applyFont="1" applyBorder="1" applyAlignment="1" applyProtection="1">
      <alignment/>
      <protection locked="0"/>
    </xf>
    <xf numFmtId="0" fontId="0" fillId="0" borderId="0" xfId="0" applyNumberFormat="1" applyFont="1" applyFill="1" applyBorder="1" applyAlignment="1" applyProtection="1">
      <alignment/>
      <protection locked="0"/>
    </xf>
    <xf numFmtId="0" fontId="0" fillId="0" borderId="0" xfId="0" applyNumberFormat="1" applyFont="1" applyBorder="1" applyAlignment="1">
      <alignment horizontal="center"/>
    </xf>
    <xf numFmtId="0" fontId="4" fillId="0" borderId="0" xfId="0" applyNumberFormat="1" applyFont="1" applyBorder="1" applyAlignment="1" applyProtection="1">
      <alignment horizontal="center"/>
      <protection locked="0"/>
    </xf>
    <xf numFmtId="164" fontId="4" fillId="0" borderId="19" xfId="0" applyNumberFormat="1" applyFont="1" applyBorder="1" applyAlignment="1" applyProtection="1">
      <alignment horizontal="center"/>
      <protection locked="0"/>
    </xf>
    <xf numFmtId="0" fontId="12" fillId="0" borderId="0" xfId="0" applyNumberFormat="1" applyFont="1" applyBorder="1" applyAlignment="1" applyProtection="1">
      <alignment/>
      <protection locked="0"/>
    </xf>
    <xf numFmtId="0" fontId="12" fillId="0" borderId="0" xfId="0" applyNumberFormat="1" applyFont="1" applyBorder="1" applyAlignment="1" applyProtection="1">
      <alignment horizontal="center"/>
      <protection locked="0"/>
    </xf>
    <xf numFmtId="0" fontId="4" fillId="0" borderId="0" xfId="0" applyNumberFormat="1" applyFont="1" applyAlignment="1" applyProtection="1">
      <alignment/>
      <protection locked="0"/>
    </xf>
    <xf numFmtId="10" fontId="4" fillId="0" borderId="0" xfId="0" applyNumberFormat="1" applyFont="1" applyAlignment="1" applyProtection="1">
      <alignment horizontal="center"/>
      <protection/>
    </xf>
    <xf numFmtId="0" fontId="4" fillId="0" borderId="0" xfId="0" applyNumberFormat="1" applyFont="1" applyAlignment="1">
      <alignment horizontal="center"/>
    </xf>
    <xf numFmtId="0" fontId="0" fillId="0" borderId="10" xfId="0" applyNumberFormat="1" applyFont="1" applyBorder="1" applyAlignment="1" quotePrefix="1">
      <alignment horizontal="center"/>
    </xf>
    <xf numFmtId="0" fontId="0" fillId="0" borderId="10" xfId="0" applyNumberFormat="1" applyFont="1" applyFill="1" applyBorder="1" applyAlignment="1" applyProtection="1">
      <alignment/>
      <protection locked="0"/>
    </xf>
    <xf numFmtId="0" fontId="0" fillId="0" borderId="10" xfId="0" applyNumberFormat="1" applyFont="1" applyBorder="1" applyAlignment="1" applyProtection="1">
      <alignment/>
      <protection locked="0"/>
    </xf>
    <xf numFmtId="0" fontId="0" fillId="0" borderId="16" xfId="0" applyNumberFormat="1" applyFont="1" applyBorder="1" applyAlignment="1" applyProtection="1">
      <alignment/>
      <protection locked="0"/>
    </xf>
    <xf numFmtId="0" fontId="8" fillId="24" borderId="16" xfId="0" applyNumberFormat="1" applyFont="1" applyFill="1" applyBorder="1" applyAlignment="1">
      <alignment/>
    </xf>
    <xf numFmtId="0" fontId="0" fillId="0" borderId="16" xfId="0" applyNumberFormat="1" applyFont="1" applyFill="1" applyBorder="1" applyAlignment="1" applyProtection="1">
      <alignment/>
      <protection locked="0"/>
    </xf>
    <xf numFmtId="0" fontId="0" fillId="0" borderId="16" xfId="0" applyNumberFormat="1" applyFont="1" applyBorder="1" applyAlignment="1">
      <alignment/>
    </xf>
    <xf numFmtId="0" fontId="0" fillId="0" borderId="0" xfId="0" applyNumberFormat="1" applyFont="1" applyFill="1" applyAlignment="1">
      <alignment/>
    </xf>
    <xf numFmtId="0" fontId="4" fillId="0" borderId="0" xfId="0" applyNumberFormat="1" applyFont="1" applyFill="1" applyAlignment="1">
      <alignment/>
    </xf>
    <xf numFmtId="0" fontId="0" fillId="0" borderId="10" xfId="0" applyNumberFormat="1" applyFont="1" applyFill="1" applyBorder="1" applyAlignment="1">
      <alignment horizontal="center"/>
    </xf>
    <xf numFmtId="0" fontId="0" fillId="0" borderId="10" xfId="0" applyNumberFormat="1" applyFont="1" applyFill="1" applyBorder="1" applyAlignment="1">
      <alignment/>
    </xf>
    <xf numFmtId="0" fontId="0" fillId="0" borderId="13" xfId="0" applyNumberFormat="1" applyFont="1" applyFill="1" applyBorder="1" applyAlignment="1" applyProtection="1">
      <alignment horizontal="fill"/>
      <protection locked="0"/>
    </xf>
    <xf numFmtId="0" fontId="0" fillId="0" borderId="14" xfId="0" applyNumberFormat="1" applyFont="1" applyFill="1" applyBorder="1" applyAlignment="1" applyProtection="1">
      <alignment/>
      <protection locked="0"/>
    </xf>
    <xf numFmtId="0" fontId="0" fillId="0" borderId="14" xfId="0" applyNumberFormat="1" applyFont="1" applyFill="1" applyBorder="1" applyAlignment="1" applyProtection="1">
      <alignment/>
      <protection locked="0"/>
    </xf>
    <xf numFmtId="0" fontId="6"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protection locked="0"/>
    </xf>
    <xf numFmtId="0" fontId="0" fillId="0" borderId="10" xfId="0" applyNumberFormat="1" applyFont="1" applyFill="1" applyBorder="1" applyAlignment="1" applyProtection="1">
      <alignment/>
      <protection locked="0"/>
    </xf>
    <xf numFmtId="0" fontId="10" fillId="0" borderId="0" xfId="0" applyNumberFormat="1" applyFont="1" applyFill="1" applyAlignment="1">
      <alignment/>
    </xf>
    <xf numFmtId="0" fontId="0" fillId="24" borderId="10" xfId="0" applyNumberFormat="1" applyFont="1" applyFill="1" applyBorder="1" applyAlignment="1" applyProtection="1">
      <alignment horizontal="fill"/>
      <protection locked="0"/>
    </xf>
    <xf numFmtId="0" fontId="8" fillId="24" borderId="17" xfId="0" applyNumberFormat="1" applyFont="1" applyFill="1" applyBorder="1" applyAlignment="1">
      <alignment/>
    </xf>
    <xf numFmtId="0" fontId="6" fillId="0" borderId="17" xfId="0" applyNumberFormat="1" applyFont="1" applyBorder="1" applyAlignment="1" applyProtection="1">
      <alignment/>
      <protection locked="0"/>
    </xf>
    <xf numFmtId="0" fontId="4" fillId="0" borderId="10" xfId="0" applyNumberFormat="1" applyFont="1" applyBorder="1" applyAlignment="1">
      <alignment horizontal="center"/>
    </xf>
    <xf numFmtId="0" fontId="4" fillId="0" borderId="14" xfId="0" applyNumberFormat="1" applyFont="1" applyBorder="1" applyAlignment="1">
      <alignment horizontal="center"/>
    </xf>
    <xf numFmtId="0" fontId="4" fillId="0" borderId="17" xfId="0" applyNumberFormat="1" applyFont="1" applyBorder="1" applyAlignment="1" applyProtection="1">
      <alignment horizontal="center"/>
      <protection/>
    </xf>
    <xf numFmtId="0" fontId="4" fillId="0" borderId="17" xfId="0" applyNumberFormat="1" applyFont="1" applyBorder="1" applyAlignment="1">
      <alignment horizontal="center"/>
    </xf>
    <xf numFmtId="0" fontId="4" fillId="0" borderId="16" xfId="0" applyNumberFormat="1" applyFont="1" applyBorder="1" applyAlignment="1">
      <alignment horizontal="center"/>
    </xf>
    <xf numFmtId="0" fontId="7" fillId="0" borderId="0" xfId="0" applyNumberFormat="1" applyFont="1" applyAlignment="1">
      <alignment horizontal="center"/>
    </xf>
    <xf numFmtId="0" fontId="4" fillId="0" borderId="0" xfId="0" applyNumberFormat="1" applyFont="1" applyAlignment="1">
      <alignment/>
    </xf>
    <xf numFmtId="0" fontId="4" fillId="0" borderId="20" xfId="0" applyNumberFormat="1" applyFont="1" applyBorder="1" applyAlignment="1">
      <alignment horizontal="center"/>
    </xf>
    <xf numFmtId="0" fontId="4" fillId="0" borderId="11" xfId="0" applyNumberFormat="1" applyFont="1" applyBorder="1" applyAlignment="1">
      <alignment horizontal="center"/>
    </xf>
    <xf numFmtId="0" fontId="0" fillId="0" borderId="21" xfId="0" applyNumberFormat="1" applyFont="1" applyBorder="1" applyAlignment="1">
      <alignment/>
    </xf>
    <xf numFmtId="0" fontId="4" fillId="0" borderId="21" xfId="0" applyNumberFormat="1" applyFont="1" applyBorder="1" applyAlignment="1">
      <alignment horizontal="center"/>
    </xf>
    <xf numFmtId="0" fontId="0" fillId="0" borderId="0" xfId="0" applyNumberFormat="1" applyFont="1" applyBorder="1" applyAlignment="1" applyProtection="1">
      <alignment horizontal="center"/>
      <protection locked="0"/>
    </xf>
    <xf numFmtId="0" fontId="0" fillId="0" borderId="22" xfId="0" applyNumberFormat="1" applyFont="1" applyFill="1" applyBorder="1" applyAlignment="1" applyProtection="1">
      <alignment/>
      <protection locked="0"/>
    </xf>
    <xf numFmtId="0" fontId="6" fillId="0" borderId="23" xfId="0" applyNumberFormat="1" applyFont="1" applyBorder="1" applyAlignment="1" applyProtection="1">
      <alignment/>
      <protection locked="0"/>
    </xf>
    <xf numFmtId="0" fontId="0" fillId="0" borderId="23" xfId="0" applyNumberFormat="1" applyFont="1" applyBorder="1" applyAlignment="1" applyProtection="1">
      <alignment horizontal="center"/>
      <protection locked="0"/>
    </xf>
    <xf numFmtId="0" fontId="0" fillId="0" borderId="22" xfId="0" applyNumberFormat="1" applyFont="1" applyBorder="1" applyAlignment="1" applyProtection="1">
      <alignment horizontal="center"/>
      <protection locked="0"/>
    </xf>
    <xf numFmtId="0" fontId="0" fillId="0" borderId="24" xfId="0" applyNumberFormat="1" applyFont="1" applyFill="1" applyBorder="1" applyAlignment="1" applyProtection="1">
      <alignment/>
      <protection locked="0"/>
    </xf>
    <xf numFmtId="0" fontId="0" fillId="0" borderId="24" xfId="0" applyNumberFormat="1" applyFont="1" applyBorder="1" applyAlignment="1" applyProtection="1">
      <alignment horizontal="center"/>
      <protection locked="0"/>
    </xf>
    <xf numFmtId="0" fontId="0" fillId="0" borderId="23" xfId="0" applyNumberFormat="1" applyFont="1" applyBorder="1" applyAlignment="1" applyProtection="1">
      <alignment/>
      <protection locked="0"/>
    </xf>
    <xf numFmtId="0" fontId="6" fillId="0" borderId="24" xfId="0" applyNumberFormat="1" applyFont="1" applyBorder="1" applyAlignment="1" applyProtection="1">
      <alignment/>
      <protection locked="0"/>
    </xf>
    <xf numFmtId="0" fontId="6" fillId="20" borderId="24" xfId="0" applyNumberFormat="1" applyFont="1" applyFill="1" applyBorder="1" applyAlignment="1" applyProtection="1">
      <alignment horizontal="center"/>
      <protection locked="0"/>
    </xf>
    <xf numFmtId="0" fontId="0" fillId="0" borderId="24" xfId="0" applyNumberFormat="1" applyFont="1" applyFill="1" applyBorder="1" applyAlignment="1" applyProtection="1">
      <alignment/>
      <protection locked="0"/>
    </xf>
    <xf numFmtId="0" fontId="0" fillId="0" borderId="25" xfId="0" applyNumberFormat="1" applyFont="1" applyFill="1" applyBorder="1" applyAlignment="1" applyProtection="1">
      <alignment/>
      <protection locked="0"/>
    </xf>
    <xf numFmtId="0" fontId="6" fillId="20" borderId="22" xfId="0" applyNumberFormat="1" applyFont="1" applyFill="1" applyBorder="1" applyAlignment="1" applyProtection="1">
      <alignment horizontal="center"/>
      <protection locked="0"/>
    </xf>
    <xf numFmtId="0" fontId="0" fillId="0" borderId="26" xfId="0" applyNumberFormat="1" applyFont="1" applyBorder="1" applyAlignment="1" applyProtection="1">
      <alignment/>
      <protection locked="0"/>
    </xf>
    <xf numFmtId="0" fontId="0" fillId="0" borderId="24" xfId="0" applyNumberFormat="1" applyFont="1" applyBorder="1" applyAlignment="1" applyProtection="1">
      <alignment/>
      <protection locked="0"/>
    </xf>
    <xf numFmtId="0" fontId="0" fillId="0" borderId="0" xfId="0" applyNumberFormat="1" applyFont="1" applyBorder="1" applyAlignment="1">
      <alignment/>
    </xf>
    <xf numFmtId="0" fontId="0" fillId="0" borderId="25" xfId="0" applyNumberFormat="1" applyFont="1" applyBorder="1" applyAlignment="1" applyProtection="1">
      <alignment/>
      <protection locked="0"/>
    </xf>
    <xf numFmtId="0" fontId="0" fillId="0" borderId="27" xfId="0" applyNumberFormat="1" applyFont="1" applyFill="1" applyBorder="1" applyAlignment="1" applyProtection="1">
      <alignment/>
      <protection locked="0"/>
    </xf>
    <xf numFmtId="0" fontId="0" fillId="0" borderId="28" xfId="0" applyNumberFormat="1" applyFont="1" applyFill="1" applyBorder="1" applyAlignment="1" applyProtection="1">
      <alignment/>
      <protection locked="0"/>
    </xf>
    <xf numFmtId="0" fontId="0" fillId="0" borderId="0" xfId="0" applyBorder="1" applyAlignment="1">
      <alignment/>
    </xf>
    <xf numFmtId="0" fontId="0" fillId="0" borderId="29" xfId="0" applyNumberFormat="1" applyFont="1" applyBorder="1" applyAlignment="1" applyProtection="1">
      <alignment horizontal="center"/>
      <protection locked="0"/>
    </xf>
    <xf numFmtId="0" fontId="0" fillId="0" borderId="29" xfId="0" applyNumberFormat="1" applyFont="1" applyBorder="1" applyAlignment="1" applyProtection="1">
      <alignment horizontal="right"/>
      <protection locked="0"/>
    </xf>
    <xf numFmtId="0" fontId="0" fillId="0" borderId="30" xfId="0" applyNumberFormat="1" applyFont="1" applyBorder="1" applyAlignment="1">
      <alignment horizontal="center"/>
    </xf>
    <xf numFmtId="0" fontId="0" fillId="0" borderId="30" xfId="0" applyNumberFormat="1" applyFont="1" applyBorder="1" applyAlignment="1">
      <alignment/>
    </xf>
    <xf numFmtId="0" fontId="0" fillId="0" borderId="31" xfId="0" applyNumberFormat="1" applyFont="1" applyBorder="1" applyAlignment="1" applyProtection="1">
      <alignment horizontal="fill"/>
      <protection locked="0"/>
    </xf>
    <xf numFmtId="0" fontId="8" fillId="0" borderId="32" xfId="0" applyNumberFormat="1" applyFont="1" applyBorder="1" applyAlignment="1">
      <alignment/>
    </xf>
    <xf numFmtId="0" fontId="8" fillId="24" borderId="32" xfId="0" applyNumberFormat="1" applyFont="1" applyFill="1" applyBorder="1" applyAlignment="1">
      <alignment/>
    </xf>
    <xf numFmtId="0" fontId="8" fillId="24" borderId="33" xfId="0" applyNumberFormat="1" applyFont="1" applyFill="1" applyBorder="1" applyAlignment="1">
      <alignment/>
    </xf>
    <xf numFmtId="0" fontId="4" fillId="0" borderId="19" xfId="0" applyNumberFormat="1" applyFont="1" applyBorder="1" applyAlignment="1" applyProtection="1">
      <alignment horizontal="center"/>
      <protection locked="0"/>
    </xf>
    <xf numFmtId="0" fontId="12" fillId="0" borderId="34" xfId="0" applyNumberFormat="1" applyFont="1" applyBorder="1" applyAlignment="1" applyProtection="1">
      <alignment horizontal="center"/>
      <protection locked="0"/>
    </xf>
    <xf numFmtId="0" fontId="4" fillId="0" borderId="35" xfId="0" applyNumberFormat="1" applyFont="1" applyBorder="1" applyAlignment="1" applyProtection="1">
      <alignment/>
      <protection locked="0"/>
    </xf>
    <xf numFmtId="10" fontId="4" fillId="0" borderId="36" xfId="0" applyNumberFormat="1" applyFont="1" applyBorder="1" applyAlignment="1" applyProtection="1">
      <alignment horizontal="center"/>
      <protection/>
    </xf>
    <xf numFmtId="0" fontId="0" fillId="0" borderId="10" xfId="0" applyNumberFormat="1" applyFont="1" applyBorder="1" applyAlignment="1" applyProtection="1">
      <alignment horizontal="fill"/>
      <protection locked="0"/>
    </xf>
    <xf numFmtId="0" fontId="0" fillId="0" borderId="0" xfId="0" applyNumberFormat="1" applyFont="1" applyBorder="1" applyAlignment="1" applyProtection="1">
      <alignment/>
      <protection locked="0"/>
    </xf>
    <xf numFmtId="0" fontId="0" fillId="0" borderId="37" xfId="0" applyNumberFormat="1" applyFont="1" applyBorder="1" applyAlignment="1">
      <alignment/>
    </xf>
    <xf numFmtId="0" fontId="0" fillId="0" borderId="37" xfId="0" applyNumberFormat="1" applyFont="1" applyBorder="1" applyAlignment="1">
      <alignment/>
    </xf>
    <xf numFmtId="0" fontId="4" fillId="0" borderId="0" xfId="0" applyNumberFormat="1" applyFont="1" applyBorder="1" applyAlignment="1">
      <alignment horizontal="centerContinuous"/>
    </xf>
    <xf numFmtId="164" fontId="4" fillId="0" borderId="0" xfId="0" applyNumberFormat="1" applyFont="1" applyBorder="1" applyAlignment="1" applyProtection="1">
      <alignment horizontal="centerContinuous"/>
      <protection locked="0"/>
    </xf>
    <xf numFmtId="0" fontId="4" fillId="0" borderId="0" xfId="0" applyNumberFormat="1" applyFont="1" applyBorder="1" applyAlignment="1" applyProtection="1">
      <alignment horizontal="centerContinuous"/>
      <protection locked="0"/>
    </xf>
    <xf numFmtId="0" fontId="0" fillId="0" borderId="38" xfId="0" applyNumberFormat="1" applyFont="1" applyBorder="1" applyAlignment="1" applyProtection="1">
      <alignment horizontal="fill"/>
      <protection locked="0"/>
    </xf>
    <xf numFmtId="0" fontId="0" fillId="0" borderId="0" xfId="0" applyNumberFormat="1" applyFont="1" applyAlignment="1">
      <alignment horizontal="left"/>
    </xf>
    <xf numFmtId="0" fontId="0" fillId="0" borderId="0" xfId="0" applyNumberFormat="1" applyFont="1" applyFill="1" applyBorder="1" applyAlignment="1" applyProtection="1">
      <alignment/>
      <protection/>
    </xf>
    <xf numFmtId="0" fontId="17" fillId="0" borderId="10" xfId="0" applyNumberFormat="1" applyFont="1" applyBorder="1" applyAlignment="1" applyProtection="1">
      <alignment horizontal="center"/>
      <protection locked="0"/>
    </xf>
    <xf numFmtId="0" fontId="4" fillId="0" borderId="14" xfId="0" applyNumberFormat="1" applyFont="1" applyBorder="1" applyAlignment="1">
      <alignment/>
    </xf>
    <xf numFmtId="0" fontId="13" fillId="0" borderId="0" xfId="0" applyNumberFormat="1" applyFont="1" applyFill="1" applyBorder="1" applyAlignment="1" applyProtection="1">
      <alignment horizontal="center"/>
      <protection locked="0"/>
    </xf>
    <xf numFmtId="0" fontId="0" fillId="0" borderId="0" xfId="0" applyNumberFormat="1" applyFont="1" applyFill="1" applyBorder="1" applyAlignment="1">
      <alignment horizontal="center"/>
    </xf>
    <xf numFmtId="0" fontId="0" fillId="0" borderId="0" xfId="0" applyNumberFormat="1" applyFont="1" applyFill="1" applyBorder="1" applyAlignment="1">
      <alignment/>
    </xf>
    <xf numFmtId="0" fontId="9" fillId="0" borderId="0" xfId="0" applyNumberFormat="1" applyFont="1" applyFill="1" applyBorder="1" applyAlignment="1">
      <alignment/>
    </xf>
    <xf numFmtId="0" fontId="0" fillId="0" borderId="0" xfId="0" applyNumberFormat="1" applyFont="1" applyFill="1" applyBorder="1" applyAlignment="1">
      <alignment/>
    </xf>
    <xf numFmtId="0" fontId="6" fillId="0" borderId="0" xfId="0" applyNumberFormat="1" applyFont="1" applyFill="1" applyBorder="1" applyAlignment="1">
      <alignment/>
    </xf>
    <xf numFmtId="0" fontId="4" fillId="0" borderId="0" xfId="0" applyNumberFormat="1" applyFont="1" applyFill="1" applyBorder="1" applyAlignment="1" applyProtection="1">
      <alignment horizontal="center"/>
      <protection locked="0"/>
    </xf>
    <xf numFmtId="0" fontId="4" fillId="0" borderId="0" xfId="0" applyNumberFormat="1" applyFont="1" applyFill="1" applyBorder="1" applyAlignment="1">
      <alignment/>
    </xf>
    <xf numFmtId="0" fontId="7" fillId="0" borderId="0" xfId="0" applyNumberFormat="1" applyFont="1" applyFill="1" applyBorder="1" applyAlignment="1">
      <alignment/>
    </xf>
    <xf numFmtId="0" fontId="0" fillId="0" borderId="0" xfId="0" applyFill="1" applyBorder="1" applyAlignment="1">
      <alignment/>
    </xf>
    <xf numFmtId="10" fontId="4"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horizontal="center"/>
      <protection locked="0"/>
    </xf>
    <xf numFmtId="0" fontId="0" fillId="0" borderId="0" xfId="0" applyNumberFormat="1" applyFont="1" applyFill="1" applyBorder="1" applyAlignment="1" applyProtection="1">
      <alignment horizontal="fill"/>
      <protection locked="0"/>
    </xf>
    <xf numFmtId="0" fontId="8" fillId="0" borderId="0" xfId="0" applyNumberFormat="1" applyFont="1" applyFill="1" applyBorder="1" applyAlignment="1">
      <alignment/>
    </xf>
    <xf numFmtId="0" fontId="6" fillId="0" borderId="0" xfId="0" applyNumberFormat="1" applyFont="1" applyFill="1" applyBorder="1" applyAlignment="1" applyProtection="1">
      <alignment horizontal="center"/>
      <protection locked="0"/>
    </xf>
    <xf numFmtId="0" fontId="0" fillId="0" borderId="0" xfId="0" applyNumberFormat="1" applyFont="1" applyFill="1" applyBorder="1" applyAlignment="1" applyProtection="1">
      <alignment horizontal="right"/>
      <protection locked="0"/>
    </xf>
    <xf numFmtId="0" fontId="6" fillId="0" borderId="0" xfId="0" applyNumberFormat="1" applyFont="1" applyFill="1" applyBorder="1" applyAlignment="1" applyProtection="1">
      <alignment/>
      <protection locked="0"/>
    </xf>
    <xf numFmtId="0" fontId="6" fillId="0" borderId="10" xfId="0" applyNumberFormat="1" applyFont="1" applyBorder="1" applyAlignment="1" applyProtection="1">
      <alignment/>
      <protection locked="0"/>
    </xf>
    <xf numFmtId="0" fontId="0" fillId="0" borderId="39" xfId="0" applyNumberFormat="1" applyFont="1" applyFill="1" applyBorder="1" applyAlignment="1">
      <alignment/>
    </xf>
    <xf numFmtId="0" fontId="4" fillId="0" borderId="39" xfId="0" applyNumberFormat="1" applyFont="1" applyFill="1" applyBorder="1" applyAlignment="1">
      <alignment/>
    </xf>
    <xf numFmtId="0" fontId="0" fillId="0" borderId="39" xfId="0" applyNumberFormat="1" applyFont="1" applyFill="1" applyBorder="1" applyAlignment="1">
      <alignment horizontal="center"/>
    </xf>
    <xf numFmtId="0" fontId="0" fillId="0" borderId="39" xfId="0" applyNumberFormat="1" applyFont="1" applyFill="1" applyBorder="1" applyAlignment="1">
      <alignment/>
    </xf>
    <xf numFmtId="0" fontId="0" fillId="0" borderId="39" xfId="0" applyNumberFormat="1" applyFont="1" applyFill="1" applyBorder="1" applyAlignment="1" applyProtection="1">
      <alignment horizontal="fill"/>
      <protection locked="0"/>
    </xf>
    <xf numFmtId="0" fontId="0" fillId="0" borderId="39" xfId="0" applyNumberFormat="1" applyFont="1" applyFill="1" applyBorder="1" applyAlignment="1" applyProtection="1">
      <alignment/>
      <protection locked="0"/>
    </xf>
    <xf numFmtId="0" fontId="6" fillId="0" borderId="39" xfId="0" applyNumberFormat="1" applyFont="1" applyFill="1" applyBorder="1" applyAlignment="1" applyProtection="1">
      <alignment/>
      <protection locked="0"/>
    </xf>
    <xf numFmtId="0" fontId="0" fillId="0" borderId="39" xfId="0" applyNumberFormat="1" applyFont="1" applyBorder="1" applyAlignment="1">
      <alignment/>
    </xf>
    <xf numFmtId="0" fontId="0" fillId="0" borderId="39" xfId="0" applyBorder="1" applyAlignment="1">
      <alignment/>
    </xf>
    <xf numFmtId="0" fontId="0" fillId="0" borderId="24" xfId="0" applyNumberFormat="1" applyFont="1" applyBorder="1" applyAlignment="1" applyProtection="1">
      <alignment/>
      <protection locked="0"/>
    </xf>
    <xf numFmtId="0" fontId="6" fillId="0" borderId="20" xfId="0" applyNumberFormat="1" applyFont="1" applyBorder="1" applyAlignment="1" applyProtection="1">
      <alignment/>
      <protection locked="0"/>
    </xf>
    <xf numFmtId="0" fontId="0" fillId="0" borderId="40" xfId="0" applyNumberFormat="1" applyFont="1" applyBorder="1" applyAlignment="1" applyProtection="1">
      <alignment horizontal="center"/>
      <protection locked="0"/>
    </xf>
    <xf numFmtId="0" fontId="0" fillId="0" borderId="17" xfId="0" applyNumberFormat="1" applyFont="1" applyBorder="1" applyAlignment="1" applyProtection="1">
      <alignment/>
      <protection locked="0"/>
    </xf>
    <xf numFmtId="0" fontId="6" fillId="0" borderId="16" xfId="0" applyNumberFormat="1" applyFont="1" applyBorder="1" applyAlignment="1" applyProtection="1">
      <alignment/>
      <protection locked="0"/>
    </xf>
    <xf numFmtId="0" fontId="0" fillId="0" borderId="41" xfId="0" applyNumberFormat="1" applyFont="1" applyBorder="1" applyAlignment="1" applyProtection="1">
      <alignment/>
      <protection locked="0"/>
    </xf>
    <xf numFmtId="0" fontId="0" fillId="0" borderId="42" xfId="0" applyNumberFormat="1" applyFont="1" applyBorder="1" applyAlignment="1" applyProtection="1">
      <alignment/>
      <protection locked="0"/>
    </xf>
    <xf numFmtId="0" fontId="0" fillId="0" borderId="0" xfId="0" applyNumberFormat="1" applyFont="1" applyBorder="1" applyAlignment="1">
      <alignment/>
    </xf>
    <xf numFmtId="0" fontId="0" fillId="0" borderId="0" xfId="0" applyNumberFormat="1" applyFont="1" applyBorder="1" applyAlignment="1" applyProtection="1">
      <alignment/>
      <protection/>
    </xf>
    <xf numFmtId="0" fontId="0" fillId="0" borderId="43" xfId="0" applyNumberFormat="1" applyFont="1" applyBorder="1" applyAlignment="1">
      <alignment/>
    </xf>
    <xf numFmtId="0" fontId="0" fillId="24" borderId="30" xfId="0" applyNumberFormat="1" applyFont="1" applyFill="1" applyBorder="1" applyAlignment="1" applyProtection="1">
      <alignment horizontal="fill"/>
      <protection locked="0"/>
    </xf>
    <xf numFmtId="0" fontId="8" fillId="24" borderId="33" xfId="0" applyNumberFormat="1" applyFont="1" applyFill="1" applyBorder="1" applyAlignment="1" applyProtection="1">
      <alignment/>
      <protection/>
    </xf>
    <xf numFmtId="0" fontId="0" fillId="24" borderId="31" xfId="0" applyNumberFormat="1" applyFont="1" applyFill="1" applyBorder="1" applyAlignment="1" applyProtection="1">
      <alignment horizontal="fill"/>
      <protection locked="0"/>
    </xf>
    <xf numFmtId="0" fontId="4" fillId="0" borderId="44" xfId="0" applyNumberFormat="1" applyFont="1" applyBorder="1" applyAlignment="1">
      <alignment horizontal="center"/>
    </xf>
    <xf numFmtId="164" fontId="4" fillId="0" borderId="45" xfId="0" applyNumberFormat="1" applyFont="1" applyBorder="1" applyAlignment="1" applyProtection="1">
      <alignment horizontal="center"/>
      <protection locked="0"/>
    </xf>
    <xf numFmtId="0" fontId="4" fillId="0" borderId="46" xfId="0" applyNumberFormat="1" applyFont="1" applyBorder="1" applyAlignment="1" applyProtection="1">
      <alignment horizontal="center"/>
      <protection locked="0"/>
    </xf>
    <xf numFmtId="0" fontId="12" fillId="0" borderId="47" xfId="0" applyNumberFormat="1" applyFont="1" applyBorder="1" applyAlignment="1" applyProtection="1">
      <alignment/>
      <protection locked="0"/>
    </xf>
    <xf numFmtId="0" fontId="4" fillId="0" borderId="47" xfId="0" applyNumberFormat="1" applyFont="1" applyBorder="1" applyAlignment="1" applyProtection="1">
      <alignment/>
      <protection locked="0"/>
    </xf>
    <xf numFmtId="0" fontId="0" fillId="0" borderId="47" xfId="0" applyNumberFormat="1" applyFont="1" applyBorder="1" applyAlignment="1">
      <alignment/>
    </xf>
    <xf numFmtId="0" fontId="0" fillId="0" borderId="48" xfId="0" applyNumberFormat="1" applyFont="1" applyBorder="1" applyAlignment="1" applyProtection="1">
      <alignment/>
      <protection locked="0"/>
    </xf>
    <xf numFmtId="0" fontId="0" fillId="0" borderId="49" xfId="0" applyNumberFormat="1" applyFont="1" applyBorder="1" applyAlignment="1" applyProtection="1">
      <alignment/>
      <protection locked="0"/>
    </xf>
    <xf numFmtId="0" fontId="6" fillId="0" borderId="50" xfId="0" applyNumberFormat="1" applyFont="1" applyBorder="1" applyAlignment="1" applyProtection="1">
      <alignment/>
      <protection locked="0"/>
    </xf>
    <xf numFmtId="0" fontId="0" fillId="0" borderId="51" xfId="0" applyNumberFormat="1" applyFont="1" applyFill="1" applyBorder="1" applyAlignment="1" applyProtection="1">
      <alignment/>
      <protection locked="0"/>
    </xf>
    <xf numFmtId="0" fontId="0" fillId="0" borderId="47" xfId="0" applyNumberFormat="1" applyFont="1" applyFill="1" applyBorder="1" applyAlignment="1" applyProtection="1">
      <alignment/>
      <protection locked="0"/>
    </xf>
    <xf numFmtId="0" fontId="0" fillId="0" borderId="49" xfId="0" applyNumberFormat="1" applyFont="1" applyBorder="1" applyAlignment="1" applyProtection="1">
      <alignment horizontal="center"/>
      <protection/>
    </xf>
    <xf numFmtId="0" fontId="0" fillId="0" borderId="50" xfId="0" applyNumberFormat="1" applyFont="1" applyBorder="1" applyAlignment="1" applyProtection="1">
      <alignment/>
      <protection locked="0"/>
    </xf>
    <xf numFmtId="0" fontId="0" fillId="0" borderId="51" xfId="0" applyNumberFormat="1" applyFont="1" applyBorder="1" applyAlignment="1" applyProtection="1">
      <alignment/>
      <protection locked="0"/>
    </xf>
    <xf numFmtId="0" fontId="0" fillId="0" borderId="52" xfId="0" applyNumberFormat="1" applyFont="1" applyFill="1" applyBorder="1" applyAlignment="1" applyProtection="1">
      <alignment/>
      <protection locked="0"/>
    </xf>
    <xf numFmtId="0" fontId="6" fillId="0" borderId="52" xfId="0" applyNumberFormat="1" applyFont="1" applyBorder="1" applyAlignment="1" applyProtection="1">
      <alignment/>
      <protection locked="0"/>
    </xf>
    <xf numFmtId="0" fontId="0" fillId="0" borderId="52" xfId="0" applyNumberFormat="1" applyFont="1" applyFill="1" applyBorder="1" applyAlignment="1" applyProtection="1">
      <alignment/>
      <protection locked="0"/>
    </xf>
    <xf numFmtId="0" fontId="0" fillId="0" borderId="49" xfId="0" applyNumberFormat="1" applyFont="1" applyBorder="1" applyAlignment="1" applyProtection="1">
      <alignment/>
      <protection locked="0"/>
    </xf>
    <xf numFmtId="0" fontId="0" fillId="0" borderId="49" xfId="0" applyNumberFormat="1" applyFont="1" applyBorder="1" applyAlignment="1" applyProtection="1">
      <alignment horizontal="center"/>
      <protection locked="0"/>
    </xf>
    <xf numFmtId="0" fontId="0" fillId="0" borderId="48" xfId="0" applyNumberFormat="1" applyFont="1" applyBorder="1" applyAlignment="1" applyProtection="1">
      <alignment/>
      <protection locked="0"/>
    </xf>
    <xf numFmtId="0" fontId="0" fillId="0" borderId="52" xfId="0" applyNumberFormat="1" applyFont="1" applyBorder="1" applyAlignment="1" applyProtection="1">
      <alignment/>
      <protection locked="0"/>
    </xf>
    <xf numFmtId="0" fontId="0" fillId="0" borderId="51" xfId="0" applyNumberFormat="1" applyFont="1" applyFill="1" applyBorder="1" applyAlignment="1" applyProtection="1">
      <alignment/>
      <protection locked="0"/>
    </xf>
    <xf numFmtId="0" fontId="0" fillId="0" borderId="53" xfId="0" applyNumberFormat="1" applyFont="1" applyBorder="1" applyAlignment="1" applyProtection="1">
      <alignment/>
      <protection locked="0"/>
    </xf>
    <xf numFmtId="0" fontId="0" fillId="0" borderId="47" xfId="0" applyNumberFormat="1" applyFont="1" applyFill="1" applyBorder="1" applyAlignment="1" applyProtection="1">
      <alignment/>
      <protection locked="0"/>
    </xf>
    <xf numFmtId="0" fontId="14" fillId="0" borderId="47" xfId="49" applyNumberFormat="1" applyBorder="1" applyAlignment="1" applyProtection="1">
      <alignment/>
      <protection/>
    </xf>
    <xf numFmtId="0" fontId="16" fillId="0" borderId="47" xfId="0" applyNumberFormat="1" applyFont="1" applyFill="1" applyBorder="1" applyAlignment="1">
      <alignment/>
    </xf>
    <xf numFmtId="0" fontId="8" fillId="24" borderId="11" xfId="0" applyNumberFormat="1" applyFont="1" applyFill="1" applyBorder="1" applyAlignment="1">
      <alignment/>
    </xf>
    <xf numFmtId="0" fontId="0" fillId="0" borderId="0" xfId="0" applyNumberFormat="1" applyFont="1" applyBorder="1" applyAlignment="1" applyProtection="1">
      <alignment/>
      <protection locked="0"/>
    </xf>
    <xf numFmtId="0" fontId="0" fillId="0" borderId="29" xfId="0" applyNumberFormat="1" applyFont="1" applyBorder="1" applyAlignment="1" applyProtection="1">
      <alignment horizontal="center"/>
      <protection locked="0"/>
    </xf>
    <xf numFmtId="0" fontId="0" fillId="0" borderId="29" xfId="0" applyNumberFormat="1" applyFont="1" applyBorder="1" applyAlignment="1" applyProtection="1">
      <alignment horizontal="right"/>
      <protection locked="0"/>
    </xf>
    <xf numFmtId="0" fontId="8" fillId="0" borderId="17" xfId="0" applyNumberFormat="1" applyFont="1" applyBorder="1" applyAlignment="1">
      <alignment/>
    </xf>
    <xf numFmtId="0" fontId="0" fillId="0" borderId="17" xfId="0" applyNumberFormat="1" applyFont="1" applyBorder="1" applyAlignment="1">
      <alignment horizontal="center"/>
    </xf>
    <xf numFmtId="0" fontId="18" fillId="0" borderId="0" xfId="0" applyNumberFormat="1" applyFont="1" applyAlignment="1">
      <alignment/>
    </xf>
    <xf numFmtId="0" fontId="0" fillId="20" borderId="13" xfId="0" applyNumberFormat="1" applyFont="1" applyFill="1" applyBorder="1" applyAlignment="1" applyProtection="1">
      <alignment horizontal="fill"/>
      <protection locked="0"/>
    </xf>
    <xf numFmtId="0" fontId="0" fillId="20" borderId="13" xfId="0" applyNumberFormat="1" applyFont="1" applyFill="1" applyBorder="1" applyAlignment="1">
      <alignment horizontal="center"/>
    </xf>
    <xf numFmtId="0" fontId="0" fillId="20" borderId="31" xfId="0" applyNumberFormat="1" applyFont="1" applyFill="1" applyBorder="1" applyAlignment="1" applyProtection="1">
      <alignment horizontal="fill"/>
      <protection locked="0"/>
    </xf>
    <xf numFmtId="0" fontId="4" fillId="0" borderId="12" xfId="0" applyNumberFormat="1" applyFont="1" applyBorder="1" applyAlignment="1" applyProtection="1">
      <alignment/>
      <protection locked="0"/>
    </xf>
    <xf numFmtId="0" fontId="0" fillId="20" borderId="38" xfId="0" applyNumberFormat="1" applyFont="1" applyFill="1" applyBorder="1" applyAlignment="1" applyProtection="1">
      <alignment horizontal="fill"/>
      <protection locked="0"/>
    </xf>
    <xf numFmtId="0" fontId="0" fillId="0" borderId="26" xfId="0" applyNumberFormat="1" applyFont="1" applyBorder="1" applyAlignment="1" applyProtection="1">
      <alignment horizontal="center"/>
      <protection locked="0"/>
    </xf>
    <xf numFmtId="0" fontId="0" fillId="0" borderId="23" xfId="0" applyNumberFormat="1" applyFont="1" applyBorder="1" applyAlignment="1" applyProtection="1">
      <alignment/>
      <protection locked="0"/>
    </xf>
    <xf numFmtId="0" fontId="8" fillId="0" borderId="14" xfId="0" applyNumberFormat="1" applyFont="1" applyFill="1" applyBorder="1" applyAlignment="1">
      <alignment/>
    </xf>
    <xf numFmtId="0" fontId="0" fillId="0" borderId="14" xfId="0" applyNumberFormat="1" applyFont="1" applyFill="1" applyBorder="1" applyAlignment="1">
      <alignment horizontal="center"/>
    </xf>
    <xf numFmtId="0" fontId="8" fillId="0" borderId="32" xfId="0" applyNumberFormat="1" applyFont="1" applyFill="1" applyBorder="1" applyAlignment="1">
      <alignment/>
    </xf>
    <xf numFmtId="0" fontId="8" fillId="0" borderId="17" xfId="0" applyNumberFormat="1" applyFont="1" applyFill="1" applyBorder="1" applyAlignment="1">
      <alignment/>
    </xf>
    <xf numFmtId="0" fontId="0" fillId="0" borderId="17" xfId="0" applyNumberFormat="1" applyFont="1" applyFill="1" applyBorder="1" applyAlignment="1">
      <alignment horizontal="center"/>
    </xf>
    <xf numFmtId="0" fontId="6" fillId="0" borderId="17" xfId="0" applyNumberFormat="1" applyFont="1" applyFill="1" applyBorder="1" applyAlignment="1" applyProtection="1">
      <alignment/>
      <protection locked="0"/>
    </xf>
    <xf numFmtId="0" fontId="8" fillId="0" borderId="33" xfId="0" applyNumberFormat="1" applyFont="1" applyFill="1" applyBorder="1" applyAlignment="1">
      <alignment/>
    </xf>
    <xf numFmtId="0" fontId="0" fillId="0" borderId="54" xfId="0" applyNumberFormat="1" applyFont="1" applyBorder="1" applyAlignment="1" applyProtection="1">
      <alignment/>
      <protection locked="0"/>
    </xf>
    <xf numFmtId="0" fontId="0" fillId="0" borderId="55" xfId="0" applyNumberFormat="1" applyFont="1" applyBorder="1" applyAlignment="1" applyProtection="1">
      <alignment/>
      <protection locked="0"/>
    </xf>
    <xf numFmtId="0" fontId="0" fillId="0" borderId="56" xfId="0" applyNumberFormat="1" applyFont="1" applyFill="1" applyBorder="1" applyAlignment="1" applyProtection="1">
      <alignment/>
      <protection locked="0"/>
    </xf>
    <xf numFmtId="0" fontId="6" fillId="0" borderId="55" xfId="0" applyNumberFormat="1" applyFont="1" applyBorder="1" applyAlignment="1" applyProtection="1">
      <alignment/>
      <protection locked="0"/>
    </xf>
    <xf numFmtId="0" fontId="0" fillId="0" borderId="56" xfId="0" applyNumberFormat="1" applyFont="1" applyFill="1" applyBorder="1" applyAlignment="1" applyProtection="1">
      <alignment/>
      <protection locked="0"/>
    </xf>
    <xf numFmtId="0" fontId="0" fillId="0" borderId="39" xfId="0" applyNumberFormat="1" applyFont="1" applyFill="1" applyBorder="1" applyAlignment="1" applyProtection="1">
      <alignment/>
      <protection locked="0"/>
    </xf>
    <xf numFmtId="0" fontId="0" fillId="0" borderId="54" xfId="0" applyNumberFormat="1" applyFont="1" applyBorder="1" applyAlignment="1" applyProtection="1">
      <alignment horizontal="center"/>
      <protection locked="0"/>
    </xf>
    <xf numFmtId="0" fontId="4" fillId="0" borderId="57" xfId="0" applyNumberFormat="1" applyFont="1" applyBorder="1" applyAlignment="1" applyProtection="1">
      <alignment/>
      <protection locked="0"/>
    </xf>
    <xf numFmtId="0" fontId="6" fillId="0" borderId="54" xfId="0" applyNumberFormat="1" applyFont="1" applyBorder="1" applyAlignment="1" applyProtection="1">
      <alignment/>
      <protection locked="0"/>
    </xf>
    <xf numFmtId="0" fontId="0" fillId="0" borderId="54" xfId="0" applyNumberFormat="1" applyFont="1" applyBorder="1" applyAlignment="1" applyProtection="1">
      <alignment/>
      <protection locked="0"/>
    </xf>
    <xf numFmtId="0" fontId="6" fillId="0" borderId="56" xfId="0" applyNumberFormat="1" applyFont="1" applyBorder="1" applyAlignment="1" applyProtection="1">
      <alignment/>
      <protection locked="0"/>
    </xf>
    <xf numFmtId="0" fontId="0" fillId="0" borderId="58" xfId="0" applyNumberFormat="1" applyFont="1" applyFill="1" applyBorder="1" applyAlignment="1" applyProtection="1">
      <alignment/>
      <protection locked="0"/>
    </xf>
    <xf numFmtId="0" fontId="0" fillId="0" borderId="55" xfId="0" applyNumberFormat="1" applyFont="1" applyBorder="1" applyAlignment="1" applyProtection="1">
      <alignment/>
      <protection locked="0"/>
    </xf>
    <xf numFmtId="0" fontId="0" fillId="0" borderId="59" xfId="0" applyBorder="1" applyAlignment="1">
      <alignment/>
    </xf>
    <xf numFmtId="0" fontId="0" fillId="0" borderId="60" xfId="0" applyNumberFormat="1" applyFont="1" applyBorder="1" applyAlignment="1" applyProtection="1">
      <alignment/>
      <protection locked="0"/>
    </xf>
    <xf numFmtId="0" fontId="0" fillId="0" borderId="61" xfId="0" applyNumberFormat="1" applyFont="1" applyBorder="1" applyAlignment="1" applyProtection="1">
      <alignment/>
      <protection locked="0"/>
    </xf>
    <xf numFmtId="0" fontId="0" fillId="0" borderId="59" xfId="0" applyNumberFormat="1" applyFont="1" applyFill="1" applyBorder="1" applyAlignment="1" applyProtection="1">
      <alignment/>
      <protection locked="0"/>
    </xf>
    <xf numFmtId="0" fontId="6" fillId="0" borderId="61" xfId="0" applyNumberFormat="1" applyFont="1" applyBorder="1" applyAlignment="1" applyProtection="1">
      <alignment/>
      <protection locked="0"/>
    </xf>
    <xf numFmtId="0" fontId="0" fillId="0" borderId="59" xfId="0" applyNumberFormat="1" applyFont="1" applyFill="1" applyBorder="1" applyAlignment="1" applyProtection="1">
      <alignment/>
      <protection locked="0"/>
    </xf>
    <xf numFmtId="0" fontId="0" fillId="0" borderId="60" xfId="0" applyNumberFormat="1" applyFont="1" applyBorder="1" applyAlignment="1" applyProtection="1">
      <alignment horizontal="center"/>
      <protection locked="0"/>
    </xf>
    <xf numFmtId="0" fontId="4" fillId="0" borderId="62" xfId="0" applyNumberFormat="1" applyFont="1" applyBorder="1" applyAlignment="1" applyProtection="1">
      <alignment/>
      <protection locked="0"/>
    </xf>
    <xf numFmtId="0" fontId="6" fillId="0" borderId="60" xfId="0" applyNumberFormat="1" applyFont="1" applyBorder="1" applyAlignment="1" applyProtection="1">
      <alignment/>
      <protection locked="0"/>
    </xf>
    <xf numFmtId="0" fontId="0" fillId="0" borderId="60" xfId="0" applyNumberFormat="1" applyFont="1" applyBorder="1" applyAlignment="1" applyProtection="1">
      <alignment/>
      <protection locked="0"/>
    </xf>
    <xf numFmtId="0" fontId="0" fillId="0" borderId="63" xfId="0" applyNumberFormat="1" applyFont="1" applyFill="1" applyBorder="1" applyAlignment="1" applyProtection="1">
      <alignment/>
      <protection locked="0"/>
    </xf>
    <xf numFmtId="0" fontId="0" fillId="0" borderId="61" xfId="0" applyNumberFormat="1" applyFont="1" applyBorder="1" applyAlignment="1" applyProtection="1">
      <alignment/>
      <protection locked="0"/>
    </xf>
    <xf numFmtId="0" fontId="0" fillId="0" borderId="62" xfId="0" applyNumberFormat="1" applyFont="1" applyBorder="1" applyAlignment="1" applyProtection="1">
      <alignment/>
      <protection locked="0"/>
    </xf>
    <xf numFmtId="0" fontId="0" fillId="0" borderId="59" xfId="0" applyNumberFormat="1" applyFont="1" applyBorder="1" applyAlignment="1">
      <alignment/>
    </xf>
    <xf numFmtId="0" fontId="0" fillId="0" borderId="22" xfId="0" applyBorder="1" applyAlignment="1">
      <alignment/>
    </xf>
    <xf numFmtId="0" fontId="0" fillId="0" borderId="37" xfId="0" applyBorder="1" applyAlignment="1">
      <alignment/>
    </xf>
    <xf numFmtId="0" fontId="4" fillId="0" borderId="32" xfId="0" applyNumberFormat="1" applyFont="1" applyBorder="1" applyAlignment="1">
      <alignment/>
    </xf>
    <xf numFmtId="164" fontId="4" fillId="0" borderId="64" xfId="0" applyNumberFormat="1" applyFont="1" applyBorder="1" applyAlignment="1" applyProtection="1">
      <alignment horizontal="center"/>
      <protection locked="0"/>
    </xf>
    <xf numFmtId="0" fontId="4" fillId="0" borderId="39" xfId="0" applyNumberFormat="1" applyFont="1" applyBorder="1" applyAlignment="1" applyProtection="1">
      <alignment horizontal="center"/>
      <protection locked="0"/>
    </xf>
    <xf numFmtId="0" fontId="0" fillId="0" borderId="65" xfId="0" applyNumberFormat="1" applyFont="1" applyBorder="1" applyAlignment="1">
      <alignment/>
    </xf>
    <xf numFmtId="0" fontId="0" fillId="0" borderId="59" xfId="0" applyNumberFormat="1" applyFont="1" applyBorder="1" applyAlignment="1" applyProtection="1">
      <alignment/>
      <protection locked="0"/>
    </xf>
    <xf numFmtId="0" fontId="4" fillId="0" borderId="65" xfId="0" applyNumberFormat="1" applyFont="1" applyBorder="1" applyAlignment="1">
      <alignment/>
    </xf>
    <xf numFmtId="0" fontId="4" fillId="0" borderId="66" xfId="0" applyNumberFormat="1" applyFont="1" applyBorder="1" applyAlignment="1">
      <alignment/>
    </xf>
    <xf numFmtId="0" fontId="6" fillId="0" borderId="10" xfId="0" applyNumberFormat="1" applyFont="1" applyFill="1" applyBorder="1" applyAlignment="1" applyProtection="1">
      <alignment/>
      <protection locked="0"/>
    </xf>
    <xf numFmtId="0" fontId="5" fillId="0" borderId="47" xfId="0" applyNumberFormat="1" applyFont="1" applyBorder="1" applyAlignment="1">
      <alignment/>
    </xf>
    <xf numFmtId="0" fontId="18" fillId="0" borderId="47" xfId="0" applyNumberFormat="1" applyFont="1" applyBorder="1" applyAlignment="1">
      <alignment/>
    </xf>
    <xf numFmtId="0" fontId="19" fillId="0" borderId="47" xfId="0" applyNumberFormat="1" applyFont="1" applyBorder="1" applyAlignment="1">
      <alignment/>
    </xf>
    <xf numFmtId="0" fontId="0" fillId="0" borderId="67" xfId="0" applyNumberFormat="1" applyFont="1" applyBorder="1" applyAlignment="1" applyProtection="1">
      <alignment/>
      <protection locked="0"/>
    </xf>
    <xf numFmtId="0" fontId="0" fillId="0" borderId="11" xfId="0" applyNumberFormat="1" applyFont="1" applyFill="1" applyBorder="1" applyAlignment="1" applyProtection="1">
      <alignment/>
      <protection locked="0"/>
    </xf>
    <xf numFmtId="0" fontId="0" fillId="0" borderId="58" xfId="0" applyNumberFormat="1" applyFont="1" applyBorder="1" applyAlignment="1" applyProtection="1">
      <alignment/>
      <protection locked="0"/>
    </xf>
    <xf numFmtId="0" fontId="0" fillId="0" borderId="68" xfId="0" applyNumberFormat="1" applyFont="1" applyBorder="1" applyAlignment="1" applyProtection="1">
      <alignment/>
      <protection locked="0"/>
    </xf>
    <xf numFmtId="0" fontId="0" fillId="0" borderId="69" xfId="0" applyNumberFormat="1" applyFont="1" applyBorder="1" applyAlignment="1" applyProtection="1">
      <alignment/>
      <protection locked="0"/>
    </xf>
    <xf numFmtId="0" fontId="0" fillId="0" borderId="70" xfId="0" applyNumberFormat="1" applyFont="1" applyBorder="1" applyAlignment="1" applyProtection="1">
      <alignment/>
      <protection locked="0"/>
    </xf>
    <xf numFmtId="0" fontId="6" fillId="0" borderId="0" xfId="0" applyNumberFormat="1" applyFont="1" applyBorder="1" applyAlignment="1" applyProtection="1">
      <alignment/>
      <protection locked="0"/>
    </xf>
    <xf numFmtId="0" fontId="8" fillId="0" borderId="0" xfId="0" applyNumberFormat="1" applyFont="1" applyBorder="1" applyAlignment="1">
      <alignment/>
    </xf>
    <xf numFmtId="0" fontId="4" fillId="0" borderId="71" xfId="0" applyNumberFormat="1" applyFont="1" applyBorder="1" applyAlignment="1">
      <alignment/>
    </xf>
    <xf numFmtId="0" fontId="0" fillId="0" borderId="72" xfId="0" applyNumberFormat="1" applyFont="1" applyBorder="1" applyAlignment="1">
      <alignment/>
    </xf>
    <xf numFmtId="0" fontId="0" fillId="0" borderId="72" xfId="0" applyNumberFormat="1" applyFont="1" applyBorder="1" applyAlignment="1">
      <alignment horizontal="center"/>
    </xf>
    <xf numFmtId="0" fontId="4" fillId="0" borderId="72" xfId="0" applyNumberFormat="1" applyFont="1" applyBorder="1" applyAlignment="1">
      <alignment horizontal="right"/>
    </xf>
    <xf numFmtId="0" fontId="7" fillId="0" borderId="72" xfId="0" applyNumberFormat="1" applyFont="1" applyBorder="1" applyAlignment="1">
      <alignment horizontal="right"/>
    </xf>
    <xf numFmtId="0" fontId="7" fillId="0" borderId="73" xfId="0" applyNumberFormat="1" applyFont="1" applyBorder="1" applyAlignment="1">
      <alignment horizontal="right"/>
    </xf>
    <xf numFmtId="0" fontId="10" fillId="0" borderId="0" xfId="0" applyNumberFormat="1" applyFont="1" applyAlignment="1">
      <alignment horizontal="center"/>
    </xf>
    <xf numFmtId="0" fontId="6" fillId="0" borderId="0" xfId="0" applyNumberFormat="1" applyFont="1" applyBorder="1" applyAlignment="1" applyProtection="1">
      <alignment horizontal="center"/>
      <protection locked="0"/>
    </xf>
    <xf numFmtId="0" fontId="0" fillId="0" borderId="74" xfId="0" applyNumberFormat="1" applyFont="1" applyBorder="1" applyAlignment="1">
      <alignment/>
    </xf>
    <xf numFmtId="10" fontId="0" fillId="0" borderId="75" xfId="0" applyNumberFormat="1" applyFont="1" applyBorder="1" applyAlignment="1">
      <alignment/>
    </xf>
    <xf numFmtId="0" fontId="0" fillId="0" borderId="0" xfId="0" applyNumberFormat="1" applyFont="1" applyBorder="1" applyAlignment="1">
      <alignment horizontal="right"/>
    </xf>
    <xf numFmtId="0" fontId="0" fillId="0" borderId="75" xfId="0" applyNumberFormat="1" applyFont="1" applyBorder="1" applyAlignment="1">
      <alignment/>
    </xf>
    <xf numFmtId="0" fontId="0" fillId="0" borderId="35" xfId="0" applyNumberFormat="1" applyFont="1" applyBorder="1" applyAlignment="1">
      <alignment/>
    </xf>
    <xf numFmtId="0" fontId="0" fillId="0" borderId="76" xfId="0" applyNumberFormat="1" applyFont="1" applyBorder="1" applyAlignment="1">
      <alignment horizontal="center"/>
    </xf>
    <xf numFmtId="0" fontId="0" fillId="0" borderId="76" xfId="0" applyNumberFormat="1" applyFont="1" applyBorder="1" applyAlignment="1">
      <alignment/>
    </xf>
    <xf numFmtId="10" fontId="0" fillId="0" borderId="36" xfId="0" applyNumberFormat="1" applyFont="1" applyBorder="1" applyAlignment="1">
      <alignment/>
    </xf>
    <xf numFmtId="0" fontId="0" fillId="0" borderId="26" xfId="0" applyNumberFormat="1" applyFont="1" applyFill="1" applyBorder="1" applyAlignment="1" applyProtection="1">
      <alignment horizontal="center"/>
      <protection locked="0"/>
    </xf>
    <xf numFmtId="0" fontId="0" fillId="0" borderId="0" xfId="0" applyFill="1" applyAlignment="1">
      <alignment/>
    </xf>
    <xf numFmtId="0" fontId="0" fillId="0" borderId="24" xfId="0" applyNumberFormat="1" applyFont="1" applyBorder="1" applyAlignment="1" applyProtection="1">
      <alignment/>
      <protection locked="0"/>
    </xf>
    <xf numFmtId="0" fontId="0" fillId="0" borderId="12" xfId="0" applyNumberFormat="1" applyFont="1" applyFill="1" applyBorder="1" applyAlignment="1" applyProtection="1">
      <alignment/>
      <protection locked="0"/>
    </xf>
    <xf numFmtId="0" fontId="0" fillId="0" borderId="12" xfId="0" applyNumberFormat="1" applyFont="1" applyFill="1" applyBorder="1" applyAlignment="1" applyProtection="1">
      <alignment/>
      <protection locked="0"/>
    </xf>
    <xf numFmtId="0" fontId="4" fillId="0" borderId="0" xfId="0" applyNumberFormat="1" applyFont="1" applyBorder="1" applyAlignment="1">
      <alignment/>
    </xf>
    <xf numFmtId="164" fontId="4" fillId="0" borderId="0" xfId="0" applyNumberFormat="1" applyFont="1" applyBorder="1" applyAlignment="1" applyProtection="1">
      <alignment horizontal="center"/>
      <protection locked="0"/>
    </xf>
    <xf numFmtId="0" fontId="4" fillId="0" borderId="0" xfId="0" applyNumberFormat="1" applyFont="1" applyBorder="1" applyAlignment="1" applyProtection="1">
      <alignment/>
      <protection locked="0"/>
    </xf>
    <xf numFmtId="0" fontId="0" fillId="0" borderId="16" xfId="0" applyBorder="1" applyAlignment="1">
      <alignment/>
    </xf>
    <xf numFmtId="0" fontId="4" fillId="0" borderId="16" xfId="0" applyNumberFormat="1" applyFont="1" applyBorder="1" applyAlignment="1">
      <alignment/>
    </xf>
    <xf numFmtId="0" fontId="0" fillId="0" borderId="16" xfId="0" applyNumberFormat="1" applyFont="1" applyBorder="1" applyAlignment="1" applyProtection="1">
      <alignment horizontal="center"/>
      <protection locked="0"/>
    </xf>
    <xf numFmtId="0" fontId="4" fillId="0" borderId="16" xfId="0" applyNumberFormat="1" applyFont="1" applyBorder="1" applyAlignment="1" applyProtection="1">
      <alignment/>
      <protection locked="0"/>
    </xf>
    <xf numFmtId="0" fontId="0" fillId="0" borderId="16" xfId="0" applyNumberFormat="1" applyFont="1" applyBorder="1" applyAlignment="1" applyProtection="1">
      <alignment/>
      <protection locked="0"/>
    </xf>
    <xf numFmtId="0" fontId="6" fillId="0" borderId="77" xfId="0" applyNumberFormat="1" applyFont="1" applyBorder="1" applyAlignment="1" applyProtection="1">
      <alignment/>
      <protection locked="0"/>
    </xf>
    <xf numFmtId="0" fontId="0" fillId="0" borderId="63" xfId="0" applyNumberFormat="1" applyFont="1" applyBorder="1" applyAlignment="1" applyProtection="1">
      <alignment/>
      <protection locked="0"/>
    </xf>
    <xf numFmtId="0" fontId="0" fillId="0" borderId="77" xfId="0" applyNumberFormat="1" applyFont="1" applyBorder="1" applyAlignment="1" applyProtection="1">
      <alignment/>
      <protection locked="0"/>
    </xf>
    <xf numFmtId="0" fontId="0" fillId="0" borderId="77" xfId="0" applyNumberFormat="1" applyFont="1" applyBorder="1" applyAlignment="1" applyProtection="1">
      <alignment/>
      <protection locked="0"/>
    </xf>
    <xf numFmtId="0" fontId="4" fillId="0" borderId="63" xfId="0" applyNumberFormat="1" applyFont="1" applyBorder="1" applyAlignment="1" applyProtection="1">
      <alignment/>
      <protection locked="0"/>
    </xf>
    <xf numFmtId="0" fontId="0" fillId="0" borderId="77" xfId="0" applyNumberFormat="1" applyFont="1" applyBorder="1" applyAlignment="1" applyProtection="1">
      <alignment horizontal="center"/>
      <protection locked="0"/>
    </xf>
    <xf numFmtId="0" fontId="0" fillId="0" borderId="77" xfId="0" applyNumberFormat="1" applyFont="1" applyFill="1" applyBorder="1" applyAlignment="1" applyProtection="1">
      <alignment/>
      <protection locked="0"/>
    </xf>
    <xf numFmtId="0" fontId="6" fillId="0" borderId="63" xfId="0" applyNumberFormat="1" applyFont="1" applyBorder="1" applyAlignment="1" applyProtection="1">
      <alignment/>
      <protection locked="0"/>
    </xf>
    <xf numFmtId="0" fontId="0" fillId="0" borderId="63" xfId="0" applyNumberFormat="1" applyFont="1" applyFill="1" applyBorder="1" applyAlignment="1" applyProtection="1">
      <alignment/>
      <protection locked="0"/>
    </xf>
    <xf numFmtId="0" fontId="0" fillId="0" borderId="77" xfId="0" applyNumberFormat="1" applyFont="1" applyFill="1" applyBorder="1" applyAlignment="1" applyProtection="1">
      <alignment/>
      <protection locked="0"/>
    </xf>
    <xf numFmtId="0" fontId="0" fillId="0" borderId="78" xfId="0" applyNumberFormat="1" applyFont="1" applyFill="1" applyBorder="1" applyAlignment="1" applyProtection="1">
      <alignment/>
      <protection locked="0"/>
    </xf>
    <xf numFmtId="0" fontId="0" fillId="0" borderId="13" xfId="0" applyNumberFormat="1" applyFont="1" applyFill="1" applyBorder="1" applyAlignment="1" applyProtection="1">
      <alignment horizontal="fill"/>
      <protection locked="0"/>
    </xf>
    <xf numFmtId="0" fontId="0" fillId="0" borderId="13" xfId="0" applyNumberFormat="1" applyFont="1" applyFill="1" applyBorder="1" applyAlignment="1">
      <alignment horizontal="center"/>
    </xf>
    <xf numFmtId="0" fontId="0" fillId="0" borderId="31" xfId="0" applyNumberFormat="1" applyFont="1" applyFill="1" applyBorder="1" applyAlignment="1" applyProtection="1">
      <alignment horizontal="fill"/>
      <protection locked="0"/>
    </xf>
    <xf numFmtId="0" fontId="0" fillId="0" borderId="14" xfId="0" applyNumberFormat="1" applyFont="1" applyFill="1" applyBorder="1" applyAlignment="1">
      <alignment horizontal="center"/>
    </xf>
    <xf numFmtId="0" fontId="0" fillId="0" borderId="17" xfId="0" applyNumberFormat="1" applyFont="1" applyFill="1" applyBorder="1" applyAlignment="1">
      <alignment horizontal="center"/>
    </xf>
    <xf numFmtId="0" fontId="8" fillId="0" borderId="33" xfId="0" applyNumberFormat="1" applyFont="1" applyBorder="1" applyAlignment="1">
      <alignment/>
    </xf>
    <xf numFmtId="0" fontId="0" fillId="0" borderId="0" xfId="0" applyNumberFormat="1" applyFont="1" applyBorder="1" applyAlignment="1" applyProtection="1">
      <alignment horizontal="left"/>
      <protection locked="0"/>
    </xf>
    <xf numFmtId="0" fontId="0" fillId="0" borderId="11" xfId="0" applyNumberFormat="1" applyFont="1" applyBorder="1" applyAlignment="1" applyProtection="1">
      <alignment horizontal="left"/>
      <protection locked="0"/>
    </xf>
    <xf numFmtId="0" fontId="0" fillId="0" borderId="79" xfId="0" applyNumberFormat="1" applyFont="1" applyFill="1" applyBorder="1" applyAlignment="1" applyProtection="1">
      <alignment/>
      <protection locked="0"/>
    </xf>
    <xf numFmtId="0" fontId="0" fillId="0" borderId="38" xfId="0" applyNumberFormat="1" applyFont="1" applyBorder="1" applyAlignment="1" applyProtection="1">
      <alignment horizontal="fill"/>
      <protection locked="0"/>
    </xf>
    <xf numFmtId="0" fontId="0" fillId="0" borderId="80" xfId="0" applyNumberFormat="1" applyFont="1" applyBorder="1" applyAlignment="1" applyProtection="1">
      <alignment horizontal="fill"/>
      <protection locked="0"/>
    </xf>
    <xf numFmtId="0" fontId="0" fillId="0" borderId="12" xfId="0" applyNumberFormat="1" applyFont="1" applyFill="1" applyBorder="1" applyAlignment="1">
      <alignment horizontal="center"/>
    </xf>
    <xf numFmtId="0" fontId="0" fillId="0" borderId="11" xfId="0" applyNumberFormat="1" applyFont="1" applyFill="1" applyBorder="1" applyAlignment="1">
      <alignment horizontal="center"/>
    </xf>
    <xf numFmtId="0" fontId="6" fillId="0" borderId="81" xfId="0" applyNumberFormat="1" applyFont="1" applyFill="1" applyBorder="1" applyAlignment="1" applyProtection="1">
      <alignment/>
      <protection locked="0"/>
    </xf>
    <xf numFmtId="0" fontId="0" fillId="0" borderId="11" xfId="0" applyNumberFormat="1" applyFont="1" applyBorder="1" applyAlignment="1">
      <alignment horizontal="center"/>
    </xf>
    <xf numFmtId="0" fontId="8" fillId="0" borderId="11" xfId="0" applyNumberFormat="1" applyFont="1" applyBorder="1" applyAlignment="1">
      <alignment/>
    </xf>
    <xf numFmtId="0" fontId="0" fillId="0" borderId="63" xfId="0" applyNumberFormat="1" applyFont="1" applyFill="1" applyBorder="1" applyAlignment="1" applyProtection="1">
      <alignment horizontal="fill"/>
      <protection locked="0"/>
    </xf>
    <xf numFmtId="0" fontId="6" fillId="0" borderId="20" xfId="0" applyNumberFormat="1" applyFont="1" applyFill="1" applyBorder="1" applyAlignment="1" applyProtection="1">
      <alignment/>
      <protection locked="0"/>
    </xf>
    <xf numFmtId="0" fontId="0" fillId="0" borderId="47" xfId="0" applyNumberFormat="1" applyFont="1" applyFill="1" applyBorder="1" applyAlignment="1" applyProtection="1">
      <alignment/>
      <protection locked="0"/>
    </xf>
    <xf numFmtId="0" fontId="0" fillId="0" borderId="24" xfId="0" applyNumberFormat="1" applyFont="1" applyBorder="1" applyAlignment="1">
      <alignment/>
    </xf>
    <xf numFmtId="0" fontId="0" fillId="0" borderId="29" xfId="0" applyNumberFormat="1" applyFont="1" applyBorder="1" applyAlignment="1" applyProtection="1">
      <alignment/>
      <protection locked="0"/>
    </xf>
    <xf numFmtId="0" fontId="6" fillId="0" borderId="81" xfId="0" applyNumberFormat="1" applyFont="1" applyBorder="1" applyAlignment="1" applyProtection="1">
      <alignment/>
      <protection locked="0"/>
    </xf>
    <xf numFmtId="0" fontId="0" fillId="0" borderId="24" xfId="0" applyNumberFormat="1" applyFont="1" applyFill="1" applyBorder="1" applyAlignment="1" applyProtection="1">
      <alignment/>
      <protection/>
    </xf>
    <xf numFmtId="0" fontId="6" fillId="0" borderId="22" xfId="0" applyNumberFormat="1" applyFont="1" applyBorder="1" applyAlignment="1" applyProtection="1">
      <alignment/>
      <protection locked="0"/>
    </xf>
    <xf numFmtId="0" fontId="0" fillId="0" borderId="16" xfId="0" applyNumberFormat="1" applyFont="1" applyBorder="1" applyAlignment="1">
      <alignment horizontal="right"/>
    </xf>
    <xf numFmtId="10" fontId="0" fillId="0" borderId="16" xfId="0" applyNumberFormat="1" applyFont="1" applyBorder="1" applyAlignment="1">
      <alignment/>
    </xf>
    <xf numFmtId="0" fontId="0" fillId="0" borderId="82" xfId="0" applyNumberFormat="1" applyFont="1" applyBorder="1" applyAlignment="1">
      <alignment/>
    </xf>
    <xf numFmtId="0" fontId="0" fillId="0" borderId="24" xfId="0" applyNumberFormat="1" applyFont="1" applyBorder="1" applyAlignment="1">
      <alignment horizontal="center"/>
    </xf>
    <xf numFmtId="0" fontId="0" fillId="0" borderId="56" xfId="0" applyNumberFormat="1" applyFont="1" applyBorder="1" applyAlignment="1">
      <alignment/>
    </xf>
    <xf numFmtId="0" fontId="0" fillId="0" borderId="83" xfId="0" applyNumberFormat="1" applyFont="1" applyBorder="1" applyAlignment="1" applyProtection="1">
      <alignment/>
      <protection locked="0"/>
    </xf>
    <xf numFmtId="0" fontId="0" fillId="0" borderId="0" xfId="0" applyNumberFormat="1" applyFont="1" applyBorder="1" applyAlignment="1" applyProtection="1">
      <alignment horizontal="right"/>
      <protection locked="0"/>
    </xf>
    <xf numFmtId="0" fontId="0" fillId="0" borderId="77" xfId="0" applyNumberFormat="1" applyFont="1" applyBorder="1" applyAlignment="1">
      <alignment/>
    </xf>
    <xf numFmtId="0" fontId="0" fillId="0" borderId="77" xfId="0" applyBorder="1" applyAlignment="1">
      <alignment/>
    </xf>
    <xf numFmtId="0" fontId="8" fillId="0" borderId="10" xfId="0" applyNumberFormat="1" applyFont="1" applyBorder="1" applyAlignment="1">
      <alignment/>
    </xf>
    <xf numFmtId="0" fontId="0" fillId="0" borderId="84" xfId="0" applyNumberFormat="1" applyFont="1" applyBorder="1" applyAlignment="1" applyProtection="1">
      <alignment horizontal="fill"/>
      <protection locked="0"/>
    </xf>
    <xf numFmtId="0" fontId="0" fillId="0" borderId="84" xfId="0" applyNumberFormat="1" applyFont="1" applyBorder="1" applyAlignment="1">
      <alignment horizontal="center"/>
    </xf>
    <xf numFmtId="0" fontId="0" fillId="0" borderId="28" xfId="0" applyNumberFormat="1" applyFont="1" applyBorder="1" applyAlignment="1" applyProtection="1">
      <alignment/>
      <protection locked="0"/>
    </xf>
    <xf numFmtId="0" fontId="0" fillId="0" borderId="22" xfId="0" applyNumberFormat="1" applyFont="1" applyBorder="1" applyAlignment="1" applyProtection="1">
      <alignment/>
      <protection locked="0"/>
    </xf>
    <xf numFmtId="0" fontId="0" fillId="0" borderId="85" xfId="0" applyNumberFormat="1" applyFont="1" applyBorder="1" applyAlignment="1" applyProtection="1">
      <alignment/>
      <protection locked="0"/>
    </xf>
    <xf numFmtId="0" fontId="4" fillId="0" borderId="86" xfId="0" applyNumberFormat="1" applyFont="1" applyBorder="1" applyAlignment="1">
      <alignment horizontal="center"/>
    </xf>
    <xf numFmtId="0" fontId="17" fillId="0" borderId="87" xfId="0" applyNumberFormat="1" applyFont="1" applyBorder="1" applyAlignment="1" applyProtection="1">
      <alignment horizontal="center"/>
      <protection locked="0"/>
    </xf>
    <xf numFmtId="0" fontId="0" fillId="0" borderId="0" xfId="0" applyNumberFormat="1" applyFont="1" applyFill="1" applyBorder="1" applyAlignment="1">
      <alignment horizontal="right"/>
    </xf>
    <xf numFmtId="0" fontId="0" fillId="0" borderId="0" xfId="0" applyFont="1" applyAlignment="1">
      <alignment/>
    </xf>
    <xf numFmtId="0" fontId="4" fillId="0" borderId="12" xfId="0" applyNumberFormat="1" applyFont="1" applyBorder="1" applyAlignment="1" applyProtection="1">
      <alignment/>
      <protection locked="0"/>
    </xf>
    <xf numFmtId="0" fontId="4" fillId="0" borderId="23" xfId="0" applyNumberFormat="1" applyFont="1" applyBorder="1" applyAlignment="1" applyProtection="1">
      <alignment/>
      <protection locked="0"/>
    </xf>
    <xf numFmtId="0" fontId="0" fillId="0" borderId="88" xfId="0" applyNumberFormat="1" applyFont="1" applyBorder="1" applyAlignment="1" applyProtection="1">
      <alignment/>
      <protection locked="0"/>
    </xf>
    <xf numFmtId="0" fontId="4" fillId="0" borderId="89" xfId="0" applyNumberFormat="1" applyFont="1" applyBorder="1" applyAlignment="1">
      <alignment/>
    </xf>
    <xf numFmtId="0" fontId="0" fillId="0" borderId="42" xfId="0" applyNumberFormat="1" applyFont="1" applyFill="1" applyBorder="1" applyAlignment="1" applyProtection="1">
      <alignment/>
      <protection locked="0"/>
    </xf>
    <xf numFmtId="0" fontId="0" fillId="22" borderId="0" xfId="0" applyNumberFormat="1" applyFont="1" applyFill="1" applyBorder="1" applyAlignment="1" applyProtection="1">
      <alignment horizontal="center"/>
      <protection locked="0"/>
    </xf>
    <xf numFmtId="0" fontId="0" fillId="0" borderId="0" xfId="0" applyNumberFormat="1" applyFont="1" applyBorder="1" applyAlignment="1" applyProtection="1">
      <alignment horizontal="fill"/>
      <protection locked="0"/>
    </xf>
    <xf numFmtId="0" fontId="0" fillId="0" borderId="18" xfId="0" applyNumberFormat="1" applyFont="1" applyBorder="1" applyAlignment="1" applyProtection="1">
      <alignment/>
      <protection locked="0"/>
    </xf>
    <xf numFmtId="0" fontId="0" fillId="0" borderId="90" xfId="0" applyNumberFormat="1" applyFont="1" applyBorder="1" applyAlignment="1" applyProtection="1">
      <alignment horizontal="center"/>
      <protection locked="0"/>
    </xf>
    <xf numFmtId="0" fontId="0" fillId="22" borderId="90" xfId="0" applyNumberFormat="1" applyFont="1" applyFill="1" applyBorder="1" applyAlignment="1" applyProtection="1">
      <alignment horizontal="center"/>
      <protection locked="0"/>
    </xf>
    <xf numFmtId="0" fontId="0" fillId="0" borderId="90" xfId="0" applyNumberFormat="1" applyFont="1" applyBorder="1" applyAlignment="1" applyProtection="1">
      <alignment/>
      <protection locked="0"/>
    </xf>
    <xf numFmtId="0" fontId="0" fillId="0" borderId="91" xfId="0" applyNumberFormat="1" applyFont="1" applyBorder="1" applyAlignment="1" applyProtection="1">
      <alignment horizontal="fill"/>
      <protection locked="0"/>
    </xf>
    <xf numFmtId="0" fontId="0" fillId="0" borderId="91" xfId="0" applyNumberFormat="1" applyFont="1" applyBorder="1" applyAlignment="1">
      <alignment horizontal="center"/>
    </xf>
    <xf numFmtId="0" fontId="0" fillId="0" borderId="92" xfId="0" applyNumberFormat="1" applyFont="1" applyBorder="1" applyAlignment="1" applyProtection="1">
      <alignment horizontal="fill"/>
      <protection locked="0"/>
    </xf>
    <xf numFmtId="0" fontId="0" fillId="0" borderId="93" xfId="0" applyNumberFormat="1" applyFont="1" applyBorder="1" applyAlignment="1" applyProtection="1">
      <alignment/>
      <protection locked="0"/>
    </xf>
    <xf numFmtId="0" fontId="8" fillId="0" borderId="94" xfId="0" applyNumberFormat="1" applyFont="1" applyBorder="1" applyAlignment="1">
      <alignment/>
    </xf>
    <xf numFmtId="0" fontId="0" fillId="0" borderId="74" xfId="0" applyNumberFormat="1" applyFont="1" applyFill="1" applyBorder="1" applyAlignment="1" applyProtection="1">
      <alignment/>
      <protection/>
    </xf>
    <xf numFmtId="0" fontId="6" fillId="0" borderId="95" xfId="0" applyNumberFormat="1" applyFont="1" applyBorder="1" applyAlignment="1" applyProtection="1">
      <alignment/>
      <protection locked="0"/>
    </xf>
    <xf numFmtId="0" fontId="0" fillId="0" borderId="74" xfId="0" applyNumberFormat="1" applyFont="1" applyFill="1" applyBorder="1" applyAlignment="1" applyProtection="1">
      <alignment/>
      <protection locked="0"/>
    </xf>
    <xf numFmtId="0" fontId="0" fillId="0" borderId="96" xfId="0" applyNumberFormat="1" applyFont="1" applyFill="1" applyBorder="1" applyAlignment="1" applyProtection="1">
      <alignment/>
      <protection locked="0"/>
    </xf>
    <xf numFmtId="0" fontId="0" fillId="0" borderId="95" xfId="0" applyNumberFormat="1" applyFont="1" applyBorder="1" applyAlignment="1" applyProtection="1">
      <alignment/>
      <protection locked="0"/>
    </xf>
    <xf numFmtId="0" fontId="0" fillId="0" borderId="97" xfId="0" applyNumberFormat="1" applyFont="1" applyBorder="1" applyAlignment="1" applyProtection="1">
      <alignment horizontal="center"/>
      <protection locked="0"/>
    </xf>
    <xf numFmtId="0" fontId="0" fillId="0" borderId="98" xfId="0" applyNumberFormat="1" applyFont="1" applyBorder="1" applyAlignment="1" applyProtection="1">
      <alignment horizontal="center"/>
      <protection locked="0"/>
    </xf>
    <xf numFmtId="0" fontId="0" fillId="0" borderId="98" xfId="0" applyNumberFormat="1" applyFont="1" applyBorder="1" applyAlignment="1" applyProtection="1">
      <alignment horizontal="right"/>
      <protection locked="0"/>
    </xf>
    <xf numFmtId="0" fontId="6" fillId="0" borderId="99" xfId="0" applyNumberFormat="1" applyFont="1" applyBorder="1" applyAlignment="1" applyProtection="1">
      <alignment/>
      <protection locked="0"/>
    </xf>
    <xf numFmtId="0" fontId="8" fillId="0" borderId="99" xfId="0" applyNumberFormat="1" applyFont="1" applyBorder="1" applyAlignment="1">
      <alignment/>
    </xf>
    <xf numFmtId="0" fontId="0" fillId="0" borderId="99" xfId="0" applyNumberFormat="1" applyFont="1" applyBorder="1" applyAlignment="1">
      <alignment horizontal="center"/>
    </xf>
    <xf numFmtId="0" fontId="8" fillId="0" borderId="100" xfId="0" applyNumberFormat="1" applyFont="1" applyBorder="1" applyAlignment="1">
      <alignment/>
    </xf>
    <xf numFmtId="0" fontId="17" fillId="8" borderId="101" xfId="0" applyNumberFormat="1" applyFont="1" applyFill="1" applyBorder="1" applyAlignment="1" applyProtection="1">
      <alignment horizontal="center"/>
      <protection locked="0"/>
    </xf>
    <xf numFmtId="0" fontId="17" fillId="9" borderId="86" xfId="0" applyNumberFormat="1" applyFont="1" applyFill="1" applyBorder="1" applyAlignment="1" applyProtection="1">
      <alignment horizontal="center"/>
      <protection locked="0"/>
    </xf>
    <xf numFmtId="0" fontId="0" fillId="0" borderId="82" xfId="0" applyNumberFormat="1" applyFont="1" applyBorder="1" applyAlignment="1" applyProtection="1">
      <alignment/>
      <protection locked="0"/>
    </xf>
    <xf numFmtId="0" fontId="0" fillId="0" borderId="102" xfId="0" applyNumberFormat="1" applyFont="1" applyBorder="1" applyAlignment="1" applyProtection="1">
      <alignment horizontal="fill"/>
      <protection locked="0"/>
    </xf>
    <xf numFmtId="0" fontId="0" fillId="0" borderId="76" xfId="0" applyNumberFormat="1" applyFont="1" applyBorder="1" applyAlignment="1">
      <alignment/>
    </xf>
    <xf numFmtId="0" fontId="4" fillId="0" borderId="76" xfId="0" applyNumberFormat="1" applyFont="1" applyBorder="1" applyAlignment="1">
      <alignment horizontal="center"/>
    </xf>
    <xf numFmtId="0" fontId="0" fillId="0" borderId="96" xfId="0" applyNumberFormat="1" applyFont="1" applyBorder="1" applyAlignment="1" applyProtection="1">
      <alignment/>
      <protection locked="0"/>
    </xf>
    <xf numFmtId="0" fontId="0" fillId="0" borderId="103" xfId="0" applyNumberFormat="1" applyFont="1" applyFill="1" applyBorder="1" applyAlignment="1" applyProtection="1">
      <alignment/>
      <protection/>
    </xf>
    <xf numFmtId="0" fontId="0" fillId="0" borderId="37" xfId="0" applyNumberFormat="1" applyFont="1" applyFill="1" applyBorder="1" applyAlignment="1" applyProtection="1">
      <alignment/>
      <protection locked="0"/>
    </xf>
    <xf numFmtId="0" fontId="4" fillId="0" borderId="87" xfId="0" applyNumberFormat="1" applyFont="1" applyBorder="1" applyAlignment="1" applyProtection="1">
      <alignment horizontal="center"/>
      <protection locked="0"/>
    </xf>
    <xf numFmtId="3" fontId="12" fillId="0" borderId="0" xfId="0" applyNumberFormat="1" applyFont="1" applyBorder="1" applyAlignment="1" applyProtection="1">
      <alignment horizontal="center"/>
      <protection locked="0"/>
    </xf>
    <xf numFmtId="0" fontId="7" fillId="0" borderId="0" xfId="0" applyNumberFormat="1" applyFont="1" applyBorder="1" applyAlignment="1">
      <alignment/>
    </xf>
    <xf numFmtId="0" fontId="0" fillId="0" borderId="82" xfId="0" applyNumberFormat="1" applyFont="1" applyFill="1" applyBorder="1" applyAlignment="1" applyProtection="1">
      <alignment/>
      <protection/>
    </xf>
    <xf numFmtId="0" fontId="6" fillId="0" borderId="93" xfId="0" applyNumberFormat="1" applyFont="1" applyBorder="1" applyAlignment="1" applyProtection="1">
      <alignment/>
      <protection locked="0"/>
    </xf>
    <xf numFmtId="0" fontId="0" fillId="0" borderId="82" xfId="0" applyNumberFormat="1" applyFont="1" applyFill="1" applyBorder="1" applyAlignment="1" applyProtection="1">
      <alignment/>
      <protection locked="0"/>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3</xdr:row>
      <xdr:rowOff>133350</xdr:rowOff>
    </xdr:from>
    <xdr:to>
      <xdr:col>11</xdr:col>
      <xdr:colOff>733425</xdr:colOff>
      <xdr:row>40</xdr:row>
      <xdr:rowOff>47625</xdr:rowOff>
    </xdr:to>
    <xdr:sp>
      <xdr:nvSpPr>
        <xdr:cNvPr id="1" name="Text Box 1"/>
        <xdr:cNvSpPr txBox="1">
          <a:spLocks noChangeArrowheads="1"/>
        </xdr:cNvSpPr>
      </xdr:nvSpPr>
      <xdr:spPr>
        <a:xfrm>
          <a:off x="200025" y="714375"/>
          <a:ext cx="9134475" cy="696277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Open the "Tally Sheets Short Form" workbook.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Do "file save as" to make a copy and save the workbook copy as "ELection XX-XX-XXXX" (date of election).  Do not make any changes until after renaming the file.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worksheets/tabs are set up for general or primary elections, i.e. one tab for general or tabs for each party.  For a general election, only the first tab is needed.  DO NOT DELETE THE GENERAL TAB - DATA HERE IS USED FOR OTHER TABS.  Others may be left and not used, or deleted.  Change the sheet names on the tabs to fit the parties for this election if needed, adding new ones at the end needed, or deleting sheets/tabs if not needed.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On General tab, change the date of the election to the current election.  At the end of the day, the total votes cast will be entered on this tab as well.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To add new sheets/tabs:
</a:t>
          </a:r>
          <a:r>
            <a:rPr lang="en-US" cap="none" sz="1200" b="0" i="0" u="none" baseline="0">
              <a:solidFill>
                <a:srgbClr val="000000"/>
              </a:solidFill>
              <a:latin typeface="Arial"/>
              <a:ea typeface="Arial"/>
              <a:cs typeface="Arial"/>
            </a:rPr>
            <a:t>Add a new blank worksheet/tab.  Copy the entire worksheet from tab #3 to the clipboard.  Move to the new tab/worksheet.  Copy from the clipboard using the paste button, being sure to position the cursor in cell A1 on the new sheet.  Adjust column widths as to match widths from tab #2.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DO NOT DELETE THE FIRST SHEET/TAB (INSTRUCTIONS) OR THE SECOND SHEET/TAB WHICH IS THE MASTER PAGE WHICH HAS DATA WHICH IS USED BY OTHER SHEETS.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To delete sheets/tabs:
</a:t>
          </a:r>
          <a:r>
            <a:rPr lang="en-US" cap="none" sz="1200" b="0" i="0" u="none" baseline="0">
              <a:solidFill>
                <a:srgbClr val="000000"/>
              </a:solidFill>
              <a:latin typeface="Arial"/>
              <a:ea typeface="Arial"/>
              <a:cs typeface="Arial"/>
            </a:rPr>
            <a:t>Move to the unwanted sheet.  Put the cursor on the tab.  Right click and "delete sheet".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Review data on the lines of each race on each sheets for this election and modify as necessary.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Correct the identifying data (except date of election ) for this election in the box at the upper left of each worksheet, if needed.  Modify the lines for each race as needed by adding or deleting lines and entering names as on ballot.  If additional lines are needed, insert a row, then copy an entire row of the same type (i.e. regular candidate line or a write-in line). and then paste it on the new line.  This will ensure that all the formatting and formulas are copied correctly.  Change the names as needed.  Or, insert a blank line and only copy columns "-C-" through "-F-" from an existing line on to any newly added lines (formulas etc.).  Leave at least two lines for write-ins.  If any race needs more write-in rows, they can be added when the tally is being completed.  BE SURE TO VERIFY ALL FORMULAS FOR TOTALS.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At the end of the day, enter the total votes case information on the General Election tab.  Then enter data for each race on the appropriate tabs (either the General or the Primary tabs).  After entering election results, preview the worksheet and set appropriate page breaks for printing.  Print the worksheets as needed (one or all) by selecting print options to print sheets needed.</a:t>
          </a:r>
        </a:p>
      </xdr:txBody>
    </xdr:sp>
    <xdr:clientData/>
  </xdr:twoCellAnchor>
  <xdr:twoCellAnchor>
    <xdr:from>
      <xdr:col>1</xdr:col>
      <xdr:colOff>38100</xdr:colOff>
      <xdr:row>1</xdr:row>
      <xdr:rowOff>142875</xdr:rowOff>
    </xdr:from>
    <xdr:to>
      <xdr:col>12</xdr:col>
      <xdr:colOff>57150</xdr:colOff>
      <xdr:row>38</xdr:row>
      <xdr:rowOff>57150</xdr:rowOff>
    </xdr:to>
    <xdr:sp>
      <xdr:nvSpPr>
        <xdr:cNvPr id="2" name="Text Box 2"/>
        <xdr:cNvSpPr txBox="1">
          <a:spLocks noChangeArrowheads="1"/>
        </xdr:cNvSpPr>
      </xdr:nvSpPr>
      <xdr:spPr>
        <a:xfrm>
          <a:off x="352425" y="342900"/>
          <a:ext cx="9134475" cy="696277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Open the "Tally Sheets Short Form" workbook.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Do "file save as" to make a copy and save the workbook copy as "ELection XX-XX-XXXX" (date of election).  Do not make any changes until after renaming the file.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worksheets/tabs are set up for general or primary elections, i.e. one tab for general or tabs for each party.  For a general election, only the first tab is needed.  DO NOT DELETE THE GENERAL ELECTION WORKSHEET.  DATE OF ELECTION HERE IS ACCESSED BY OTHER WORKSHEETS. Others worksheets may be left and not used, or deleted.  Change the sheet names on the tabs to fit the parties for this election if needed, adding new ones at the end needed, or deleting sheets/tabs if not needed.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On General Election worksheet, change the date of the election to the current election and modify information in cells A1 and A3 as needed.  On all other worksheets, modify information in cells A! and A3 as needed.  Do not change A2 (date).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To add new worksheet:
</a:t>
          </a:r>
          <a:r>
            <a:rPr lang="en-US" cap="none" sz="1200" b="0" i="0" u="none" baseline="0">
              <a:solidFill>
                <a:srgbClr val="000000"/>
              </a:solidFill>
              <a:latin typeface="Arial"/>
              <a:ea typeface="Arial"/>
              <a:cs typeface="Arial"/>
            </a:rPr>
            <a:t>Insert a new blank worksheet where needed.  Copy the entire worksheet from tab #3 to the clipboard.  Move to the new tab/worksheet.  Copy from the clipboard using the paste button, being sure to position the cursor in cell A1 on the new sheet.  Adjust column widths as to match widths from tab #2.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To delete worksheets/tabs:
</a:t>
          </a:r>
          <a:r>
            <a:rPr lang="en-US" cap="none" sz="1200" b="0" i="0" u="none" baseline="0">
              <a:solidFill>
                <a:srgbClr val="000000"/>
              </a:solidFill>
              <a:latin typeface="Arial"/>
              <a:ea typeface="Arial"/>
              <a:cs typeface="Arial"/>
            </a:rPr>
            <a:t>Move to the unwanted sheet.  Put the cursor on the tab.  Right click and "delete sheet".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Review data on the lines of each race on each sheet.  For each race, enter the "vote for" number.  Modify the lines for each race as needed by adding or deleting lines and entering names as on ballot.  If additional lines are needed, insert a row, then copy an entire row of the same type (i.e. regular candidate line or a write-in line). and then paste it on the new line.  This will ensure that all the formatting and formulas are copied correctly.  Change the names as needed.  Or, insert a blank line and only copy columns "-C-" through "-F-" from an existing line on to any newly added lines (formulas etc.).  Leave at least two lines for write-ins.  If any race needs more write-in rows, they can be added when the tally is being completed.  BE SURE TO VERIFY ALL FORMULAS FOR TOTALS.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At the end of the day, enter the total votes cast information (machine count and hand count) at the top of each worksheet.  Then enter data for each race from the machine tape.  Then enter data for write-in counts.  After entering all election results, review the results for each race to verify that totals balance for each race.  Preview the worksheet and set appropriate page breaks for printing.  Print the worksheets as needed (one or all) by selecting print options to print sheets needed.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mailto:webmaster@town.west-tisbury.ma.us"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73"/>
  <sheetViews>
    <sheetView zoomScale="87" zoomScaleNormal="87" zoomScalePageLayoutView="0" workbookViewId="0" topLeftCell="A49">
      <selection activeCell="A55" sqref="A55:L74"/>
    </sheetView>
  </sheetViews>
  <sheetFormatPr defaultColWidth="9.6640625" defaultRowHeight="15"/>
  <cols>
    <col min="1" max="1" width="3.6640625" style="1" customWidth="1"/>
    <col min="2" max="16384" width="9.6640625" style="1" customWidth="1"/>
  </cols>
  <sheetData>
    <row r="1" spans="2:9" ht="15.75">
      <c r="B1" s="2" t="s">
        <v>0</v>
      </c>
      <c r="G1" s="3" t="s">
        <v>7</v>
      </c>
      <c r="H1" s="3"/>
      <c r="I1" s="3"/>
    </row>
    <row r="42" ht="15.75">
      <c r="B42" s="2" t="s">
        <v>1</v>
      </c>
    </row>
    <row r="43" ht="15.75">
      <c r="B43" s="2"/>
    </row>
    <row r="44" ht="15.75">
      <c r="B44" s="2" t="s">
        <v>2</v>
      </c>
    </row>
    <row r="45" ht="15.75">
      <c r="B45" s="2" t="s">
        <v>3</v>
      </c>
    </row>
    <row r="46" ht="15.75">
      <c r="B46" s="2" t="s">
        <v>4</v>
      </c>
    </row>
    <row r="47" ht="15.75">
      <c r="B47" s="2"/>
    </row>
    <row r="48" ht="15.75">
      <c r="B48" s="2" t="s">
        <v>5</v>
      </c>
    </row>
    <row r="49" ht="15.75">
      <c r="B49" s="2" t="s">
        <v>6</v>
      </c>
    </row>
    <row r="55" spans="1:3" ht="15.75">
      <c r="A55" s="211" t="s">
        <v>125</v>
      </c>
      <c r="B55" s="211"/>
      <c r="C55" s="211"/>
    </row>
    <row r="56" ht="15">
      <c r="A56" s="1" t="s">
        <v>126</v>
      </c>
    </row>
    <row r="57" ht="15">
      <c r="A57" s="1" t="s">
        <v>127</v>
      </c>
    </row>
    <row r="58" ht="15">
      <c r="A58" s="1" t="s">
        <v>138</v>
      </c>
    </row>
    <row r="59" ht="15">
      <c r="B59" s="1" t="s">
        <v>139</v>
      </c>
    </row>
    <row r="61" spans="1:12" ht="15.75">
      <c r="A61" s="264" t="s">
        <v>140</v>
      </c>
      <c r="B61" s="43"/>
      <c r="C61" s="43"/>
      <c r="E61" s="80"/>
      <c r="F61" s="27"/>
      <c r="G61" s="26"/>
      <c r="H61" s="89"/>
      <c r="I61" s="27"/>
      <c r="J61" s="26"/>
      <c r="K61" s="89"/>
      <c r="L61" s="27"/>
    </row>
    <row r="62" spans="1:11" ht="15.75">
      <c r="A62" s="263" t="s">
        <v>137</v>
      </c>
      <c r="B62" s="43"/>
      <c r="C62" s="43"/>
      <c r="E62" s="70"/>
      <c r="H62" s="62"/>
      <c r="K62" s="62"/>
    </row>
    <row r="63" spans="1:11" ht="15.75">
      <c r="A63" s="184" t="s">
        <v>135</v>
      </c>
      <c r="B63" s="43"/>
      <c r="C63" s="43"/>
      <c r="E63" s="70"/>
      <c r="H63" s="62"/>
      <c r="K63" s="62"/>
    </row>
    <row r="64" spans="1:11" ht="15.75">
      <c r="A64" s="184" t="s">
        <v>134</v>
      </c>
      <c r="B64" s="43"/>
      <c r="C64" s="43"/>
      <c r="E64" s="70"/>
      <c r="H64" s="62"/>
      <c r="K64" s="62"/>
    </row>
    <row r="65" spans="1:11" ht="15.75">
      <c r="A65" s="184" t="s">
        <v>136</v>
      </c>
      <c r="B65" s="43"/>
      <c r="C65" s="43"/>
      <c r="E65" s="70"/>
      <c r="H65" s="62"/>
      <c r="K65" s="62"/>
    </row>
    <row r="66" spans="1:11" ht="15.75">
      <c r="A66" s="184" t="s">
        <v>113</v>
      </c>
      <c r="B66" s="43"/>
      <c r="C66" s="43"/>
      <c r="E66" s="70"/>
      <c r="H66" s="62"/>
      <c r="K66" s="62"/>
    </row>
    <row r="67" spans="1:11" ht="15.75">
      <c r="A67" s="184" t="s">
        <v>104</v>
      </c>
      <c r="B67" s="43"/>
      <c r="C67" s="43"/>
      <c r="E67" s="70"/>
      <c r="H67" s="62"/>
      <c r="K67" s="62"/>
    </row>
    <row r="68" spans="1:11" ht="15.75">
      <c r="A68" s="184" t="s">
        <v>105</v>
      </c>
      <c r="B68" s="43"/>
      <c r="C68" s="43"/>
      <c r="E68" s="70"/>
      <c r="H68" s="62"/>
      <c r="K68" s="62"/>
    </row>
    <row r="69" spans="1:11" ht="15.75">
      <c r="A69" s="184" t="s">
        <v>106</v>
      </c>
      <c r="B69" s="43"/>
      <c r="C69" s="43"/>
      <c r="E69" s="70"/>
      <c r="H69" s="62"/>
      <c r="K69" s="62"/>
    </row>
    <row r="70" spans="1:11" ht="15.75">
      <c r="A70" s="184" t="s">
        <v>98</v>
      </c>
      <c r="B70" s="43"/>
      <c r="C70" s="43"/>
      <c r="E70" s="70"/>
      <c r="H70" s="62"/>
      <c r="K70" s="62"/>
    </row>
    <row r="71" spans="1:11" ht="15.75">
      <c r="A71" s="184" t="s">
        <v>108</v>
      </c>
      <c r="B71" s="43"/>
      <c r="C71" s="43"/>
      <c r="E71" s="70"/>
      <c r="H71" s="62"/>
      <c r="K71" s="62"/>
    </row>
    <row r="72" spans="1:11" ht="15.75">
      <c r="A72" s="184" t="s">
        <v>99</v>
      </c>
      <c r="B72" s="43"/>
      <c r="C72" s="43"/>
      <c r="E72" s="70"/>
      <c r="H72" s="62"/>
      <c r="K72" s="62"/>
    </row>
    <row r="73" spans="1:11" ht="15.75">
      <c r="A73" s="184" t="s">
        <v>100</v>
      </c>
      <c r="B73" s="43"/>
      <c r="C73" s="43"/>
      <c r="E73" s="70"/>
      <c r="H73" s="62"/>
      <c r="K73" s="62"/>
    </row>
  </sheetData>
  <sheetProtection/>
  <printOptions/>
  <pageMargins left="0.25" right="0.25" top="0.55" bottom="0.4" header="0" footer="0"/>
  <pageSetup fitToHeight="1" fitToWidth="1" horizontalDpi="600" verticalDpi="600" orientation="landscape" r:id="rId2"/>
  <headerFooter alignWithMargins="0">
    <oddFooter>&amp;R&amp;"Arial"&amp;12&amp;D  &amp;P 0F &amp;N</oddFooter>
  </headerFooter>
  <drawing r:id="rId1"/>
</worksheet>
</file>

<file path=xl/worksheets/sheet10.xml><?xml version="1.0" encoding="utf-8"?>
<worksheet xmlns="http://schemas.openxmlformats.org/spreadsheetml/2006/main" xmlns:r="http://schemas.openxmlformats.org/officeDocument/2006/relationships">
  <dimension ref="A1:AZ88"/>
  <sheetViews>
    <sheetView view="pageBreakPreview" zoomScale="60" zoomScaleNormal="87" zoomScalePageLayoutView="0" workbookViewId="0" topLeftCell="A1">
      <pane ySplit="9" topLeftCell="BM37" activePane="bottomLeft" state="frozen"/>
      <selection pane="topLeft" activeCell="F86" sqref="F86"/>
      <selection pane="bottomLeft" activeCell="A1" sqref="A1:A4"/>
    </sheetView>
  </sheetViews>
  <sheetFormatPr defaultColWidth="8.88671875" defaultRowHeight="15"/>
  <cols>
    <col min="1" max="1" width="33.4453125" style="1" customWidth="1"/>
    <col min="2" max="5" width="2.99609375" style="1" customWidth="1"/>
    <col min="6" max="6" width="2.99609375" style="164" customWidth="1"/>
    <col min="7" max="9" width="2.99609375" style="1" customWidth="1"/>
    <col min="10" max="10" width="2.99609375" style="0" customWidth="1"/>
    <col min="11" max="11" width="2.99609375" style="165" customWidth="1"/>
    <col min="12" max="12" width="2.99609375" style="114" customWidth="1"/>
    <col min="13" max="15" width="2.99609375" style="0" customWidth="1"/>
    <col min="16" max="16" width="2.99609375" style="165" customWidth="1"/>
    <col min="17" max="17" width="2.99609375" style="114" customWidth="1"/>
    <col min="18" max="20" width="2.99609375" style="0" customWidth="1"/>
    <col min="21" max="21" width="2.99609375" style="165" customWidth="1"/>
    <col min="22" max="22" width="2.99609375" style="114" customWidth="1"/>
    <col min="23" max="25" width="2.99609375" style="0" customWidth="1"/>
    <col min="26" max="26" width="2.99609375" style="165" customWidth="1"/>
    <col min="27" max="27" width="2.99609375" style="114" customWidth="1"/>
    <col min="28" max="30" width="2.99609375" style="0" customWidth="1"/>
    <col min="31" max="31" width="2.99609375" style="165" customWidth="1"/>
    <col min="32" max="32" width="2.99609375" style="114" customWidth="1"/>
    <col min="33" max="35" width="2.99609375" style="0" customWidth="1"/>
    <col min="36" max="36" width="2.99609375" style="165" customWidth="1"/>
    <col min="37" max="37" width="2.99609375" style="114" customWidth="1"/>
    <col min="38" max="40" width="2.99609375" style="0" customWidth="1"/>
    <col min="41" max="41" width="2.99609375" style="165" customWidth="1"/>
    <col min="42" max="42" width="2.99609375" style="114" customWidth="1"/>
    <col min="43" max="45" width="2.99609375" style="0" customWidth="1"/>
    <col min="46" max="46" width="2.99609375" style="165" customWidth="1"/>
    <col min="47" max="47" width="2.99609375" style="114" customWidth="1"/>
    <col min="48" max="50" width="2.99609375" style="0" customWidth="1"/>
    <col min="51" max="51" width="2.99609375" style="165" customWidth="1"/>
    <col min="52" max="52" width="8.3359375" style="114" customWidth="1"/>
    <col min="53" max="55" width="2.99609375" style="0" customWidth="1"/>
  </cols>
  <sheetData>
    <row r="1" spans="1:10" ht="21.75" customHeight="1">
      <c r="A1" s="353" t="s">
        <v>8</v>
      </c>
      <c r="B1" s="140"/>
      <c r="C1" s="140"/>
      <c r="D1" s="143"/>
      <c r="E1" s="143"/>
      <c r="F1" s="157"/>
      <c r="G1" s="54"/>
      <c r="H1" s="140"/>
      <c r="I1" s="144"/>
      <c r="J1" s="114"/>
    </row>
    <row r="2" spans="1:10" ht="21.75" customHeight="1">
      <c r="A2" s="57">
        <v>41158</v>
      </c>
      <c r="B2" s="145"/>
      <c r="C2" s="140"/>
      <c r="D2" s="140"/>
      <c r="E2" s="143"/>
      <c r="F2" s="157"/>
      <c r="G2" s="54"/>
      <c r="H2" s="140"/>
      <c r="I2" s="144"/>
      <c r="J2" s="114"/>
    </row>
    <row r="3" spans="1:10" ht="21.75" customHeight="1">
      <c r="A3" s="123" t="s">
        <v>117</v>
      </c>
      <c r="B3" s="145"/>
      <c r="C3" s="140"/>
      <c r="D3" s="140"/>
      <c r="E3" s="146"/>
      <c r="F3" s="158"/>
      <c r="G3" s="147"/>
      <c r="H3" s="140"/>
      <c r="I3" s="144"/>
      <c r="J3" s="114"/>
    </row>
    <row r="4" spans="1:10" ht="21.75" customHeight="1" thickBot="1">
      <c r="A4" s="354" t="s">
        <v>143</v>
      </c>
      <c r="B4" s="148"/>
      <c r="C4" s="139"/>
      <c r="D4" s="143"/>
      <c r="E4" s="143"/>
      <c r="F4" s="157"/>
      <c r="G4" s="143"/>
      <c r="H4" s="140"/>
      <c r="I4" s="143"/>
      <c r="J4" s="114"/>
    </row>
    <row r="5" spans="1:10" ht="21.75" customHeight="1">
      <c r="A5" s="60"/>
      <c r="B5" s="148"/>
      <c r="C5" s="149"/>
      <c r="D5" s="143"/>
      <c r="E5" s="140"/>
      <c r="F5" s="159"/>
      <c r="G5" s="140"/>
      <c r="H5" s="140"/>
      <c r="I5" s="140"/>
      <c r="J5" s="114"/>
    </row>
    <row r="6" spans="2:10" ht="21.75" customHeight="1">
      <c r="B6" s="140"/>
      <c r="C6" s="140"/>
      <c r="D6" s="140"/>
      <c r="E6" s="141"/>
      <c r="F6" s="160"/>
      <c r="G6" s="141"/>
      <c r="H6" s="140"/>
      <c r="I6" s="141"/>
      <c r="J6" s="114"/>
    </row>
    <row r="7" spans="2:10" ht="21.75" customHeight="1">
      <c r="B7" s="140"/>
      <c r="C7" s="140"/>
      <c r="D7" s="140"/>
      <c r="E7" s="140"/>
      <c r="F7" s="160"/>
      <c r="G7" s="140"/>
      <c r="H7" s="140"/>
      <c r="I7" s="140"/>
      <c r="J7" s="114"/>
    </row>
    <row r="8" spans="1:10" ht="21.75" customHeight="1">
      <c r="A8" s="1" t="s">
        <v>10</v>
      </c>
      <c r="B8" s="140"/>
      <c r="C8" s="140"/>
      <c r="D8" s="140"/>
      <c r="E8" s="140"/>
      <c r="F8" s="159"/>
      <c r="G8" s="140"/>
      <c r="H8" s="140"/>
      <c r="I8" s="140"/>
      <c r="J8" s="114"/>
    </row>
    <row r="9" spans="2:52" ht="21.75" customHeight="1" thickBot="1">
      <c r="B9" s="140">
        <v>1</v>
      </c>
      <c r="C9" s="140">
        <f>B9+1</f>
        <v>2</v>
      </c>
      <c r="D9" s="140">
        <f aca="true" t="shared" si="0" ref="D9:AY9">C9+1</f>
        <v>3</v>
      </c>
      <c r="E9" s="140">
        <f t="shared" si="0"/>
        <v>4</v>
      </c>
      <c r="F9" s="159">
        <f t="shared" si="0"/>
        <v>5</v>
      </c>
      <c r="G9" s="140">
        <f t="shared" si="0"/>
        <v>6</v>
      </c>
      <c r="H9" s="140">
        <f t="shared" si="0"/>
        <v>7</v>
      </c>
      <c r="I9" s="140">
        <f t="shared" si="0"/>
        <v>8</v>
      </c>
      <c r="J9" s="140">
        <f t="shared" si="0"/>
        <v>9</v>
      </c>
      <c r="K9" s="159">
        <f t="shared" si="0"/>
        <v>10</v>
      </c>
      <c r="L9" s="140">
        <f t="shared" si="0"/>
        <v>11</v>
      </c>
      <c r="M9" s="140">
        <f t="shared" si="0"/>
        <v>12</v>
      </c>
      <c r="N9" s="140">
        <f t="shared" si="0"/>
        <v>13</v>
      </c>
      <c r="O9" s="140">
        <f t="shared" si="0"/>
        <v>14</v>
      </c>
      <c r="P9" s="159">
        <f t="shared" si="0"/>
        <v>15</v>
      </c>
      <c r="Q9" s="140">
        <f t="shared" si="0"/>
        <v>16</v>
      </c>
      <c r="R9" s="140">
        <f t="shared" si="0"/>
        <v>17</v>
      </c>
      <c r="S9" s="140">
        <f t="shared" si="0"/>
        <v>18</v>
      </c>
      <c r="T9" s="140">
        <f t="shared" si="0"/>
        <v>19</v>
      </c>
      <c r="U9" s="159">
        <f t="shared" si="0"/>
        <v>20</v>
      </c>
      <c r="V9" s="140">
        <f t="shared" si="0"/>
        <v>21</v>
      </c>
      <c r="W9" s="140">
        <f t="shared" si="0"/>
        <v>22</v>
      </c>
      <c r="X9" s="140">
        <f t="shared" si="0"/>
        <v>23</v>
      </c>
      <c r="Y9" s="140">
        <f t="shared" si="0"/>
        <v>24</v>
      </c>
      <c r="Z9" s="159">
        <f t="shared" si="0"/>
        <v>25</v>
      </c>
      <c r="AA9" s="140">
        <f t="shared" si="0"/>
        <v>26</v>
      </c>
      <c r="AB9" s="140">
        <f t="shared" si="0"/>
        <v>27</v>
      </c>
      <c r="AC9" s="140">
        <f t="shared" si="0"/>
        <v>28</v>
      </c>
      <c r="AD9" s="140">
        <f t="shared" si="0"/>
        <v>29</v>
      </c>
      <c r="AE9" s="159">
        <f t="shared" si="0"/>
        <v>30</v>
      </c>
      <c r="AF9" s="140">
        <f t="shared" si="0"/>
        <v>31</v>
      </c>
      <c r="AG9" s="140">
        <f t="shared" si="0"/>
        <v>32</v>
      </c>
      <c r="AH9" s="140">
        <f t="shared" si="0"/>
        <v>33</v>
      </c>
      <c r="AI9" s="140">
        <f t="shared" si="0"/>
        <v>34</v>
      </c>
      <c r="AJ9" s="159">
        <f t="shared" si="0"/>
        <v>35</v>
      </c>
      <c r="AK9" s="140">
        <f t="shared" si="0"/>
        <v>36</v>
      </c>
      <c r="AL9" s="140">
        <f t="shared" si="0"/>
        <v>37</v>
      </c>
      <c r="AM9" s="140">
        <f t="shared" si="0"/>
        <v>38</v>
      </c>
      <c r="AN9" s="140">
        <f t="shared" si="0"/>
        <v>39</v>
      </c>
      <c r="AO9" s="159">
        <f t="shared" si="0"/>
        <v>40</v>
      </c>
      <c r="AP9" s="140">
        <f t="shared" si="0"/>
        <v>41</v>
      </c>
      <c r="AQ9" s="140">
        <f t="shared" si="0"/>
        <v>42</v>
      </c>
      <c r="AR9" s="140">
        <f t="shared" si="0"/>
        <v>43</v>
      </c>
      <c r="AS9" s="140">
        <f t="shared" si="0"/>
        <v>44</v>
      </c>
      <c r="AT9" s="159">
        <f t="shared" si="0"/>
        <v>45</v>
      </c>
      <c r="AU9" s="140">
        <f t="shared" si="0"/>
        <v>46</v>
      </c>
      <c r="AV9" s="140">
        <f t="shared" si="0"/>
        <v>47</v>
      </c>
      <c r="AW9" s="140">
        <f t="shared" si="0"/>
        <v>48</v>
      </c>
      <c r="AX9" s="140">
        <f t="shared" si="0"/>
        <v>49</v>
      </c>
      <c r="AY9" s="159">
        <f t="shared" si="0"/>
        <v>50</v>
      </c>
      <c r="AZ9" t="s">
        <v>124</v>
      </c>
    </row>
    <row r="10" spans="1:10" ht="21.75" customHeight="1" thickTop="1">
      <c r="A10" s="14" t="s">
        <v>260</v>
      </c>
      <c r="B10" s="150"/>
      <c r="C10" s="150"/>
      <c r="D10" s="54"/>
      <c r="E10" s="151"/>
      <c r="F10" s="161"/>
      <c r="G10" s="151"/>
      <c r="H10" s="140"/>
      <c r="I10" s="151"/>
      <c r="J10" s="114"/>
    </row>
    <row r="11" spans="1:10" ht="21.75" customHeight="1">
      <c r="A11" s="16" t="s">
        <v>11</v>
      </c>
      <c r="B11" s="150"/>
      <c r="C11" s="150"/>
      <c r="D11" s="54"/>
      <c r="E11" s="54"/>
      <c r="F11" s="162"/>
      <c r="G11" s="152"/>
      <c r="H11" s="140"/>
      <c r="I11" s="54"/>
      <c r="J11" s="114"/>
    </row>
    <row r="12" spans="1:10" ht="21.75" customHeight="1">
      <c r="A12" s="136" t="s">
        <v>261</v>
      </c>
      <c r="B12" s="150"/>
      <c r="C12" s="150"/>
      <c r="D12" s="54"/>
      <c r="E12" s="54"/>
      <c r="F12" s="162"/>
      <c r="G12" s="152"/>
      <c r="H12" s="140"/>
      <c r="I12" s="54"/>
      <c r="J12" s="114"/>
    </row>
    <row r="13" spans="1:10" ht="21.75" customHeight="1">
      <c r="A13" s="20" t="s">
        <v>12</v>
      </c>
      <c r="B13" s="150"/>
      <c r="C13" s="150"/>
      <c r="D13" s="54"/>
      <c r="E13" s="54"/>
      <c r="F13" s="162"/>
      <c r="G13" s="152"/>
      <c r="H13" s="140"/>
      <c r="I13" s="54"/>
      <c r="J13" s="114"/>
    </row>
    <row r="14" spans="1:10" ht="21.75" customHeight="1">
      <c r="A14" s="29" t="s">
        <v>112</v>
      </c>
      <c r="B14" s="150"/>
      <c r="C14" s="150"/>
      <c r="D14" s="54"/>
      <c r="E14" s="54"/>
      <c r="F14" s="162"/>
      <c r="G14" s="152"/>
      <c r="H14" s="140"/>
      <c r="I14" s="54"/>
      <c r="J14" s="114"/>
    </row>
    <row r="15" spans="1:10" ht="21.75" customHeight="1">
      <c r="A15" s="29" t="s">
        <v>83</v>
      </c>
      <c r="B15" s="150"/>
      <c r="C15" s="150"/>
      <c r="D15" s="54"/>
      <c r="E15" s="54"/>
      <c r="F15" s="162"/>
      <c r="G15" s="152"/>
      <c r="H15" s="140"/>
      <c r="I15" s="54"/>
      <c r="J15" s="114"/>
    </row>
    <row r="16" spans="1:10" ht="21.75" customHeight="1">
      <c r="A16" s="29"/>
      <c r="B16" s="150"/>
      <c r="C16" s="150"/>
      <c r="D16" s="54"/>
      <c r="E16" s="54"/>
      <c r="F16" s="162"/>
      <c r="G16" s="152"/>
      <c r="H16" s="140"/>
      <c r="I16" s="54"/>
      <c r="J16" s="114"/>
    </row>
    <row r="17" spans="1:10" ht="21.75" customHeight="1">
      <c r="A17" s="16"/>
      <c r="B17" s="150"/>
      <c r="C17" s="150"/>
      <c r="D17" s="54"/>
      <c r="E17" s="54"/>
      <c r="F17" s="162"/>
      <c r="G17" s="152"/>
      <c r="H17" s="140"/>
      <c r="I17" s="54"/>
      <c r="J17" s="114"/>
    </row>
    <row r="18" spans="1:10" ht="21.75" customHeight="1" thickBot="1">
      <c r="A18" s="50"/>
      <c r="B18" s="150"/>
      <c r="C18" s="150"/>
      <c r="D18" s="54"/>
      <c r="E18" s="54"/>
      <c r="F18" s="162"/>
      <c r="G18" s="152"/>
      <c r="H18" s="140"/>
      <c r="I18" s="54"/>
      <c r="J18" s="114"/>
    </row>
    <row r="19" spans="1:10" ht="21.75" customHeight="1" thickTop="1">
      <c r="A19" s="44" t="s">
        <v>118</v>
      </c>
      <c r="B19" s="150"/>
      <c r="C19" s="150"/>
      <c r="D19" s="54"/>
      <c r="E19" s="54"/>
      <c r="F19" s="162"/>
      <c r="G19" s="152"/>
      <c r="H19" s="140"/>
      <c r="I19" s="54"/>
      <c r="J19" s="114"/>
    </row>
    <row r="20" spans="1:10" ht="21.75" customHeight="1">
      <c r="A20" s="16" t="s">
        <v>11</v>
      </c>
      <c r="B20" s="150"/>
      <c r="C20" s="150"/>
      <c r="D20" s="54"/>
      <c r="E20" s="54"/>
      <c r="F20" s="162"/>
      <c r="G20" s="152"/>
      <c r="H20" s="140"/>
      <c r="I20" s="54"/>
      <c r="J20" s="114"/>
    </row>
    <row r="21" spans="1:10" ht="21.75" customHeight="1">
      <c r="A21" s="16" t="s">
        <v>262</v>
      </c>
      <c r="B21" s="150"/>
      <c r="C21" s="150"/>
      <c r="D21" s="54"/>
      <c r="E21" s="54"/>
      <c r="F21" s="162"/>
      <c r="G21" s="152"/>
      <c r="H21" s="140"/>
      <c r="I21" s="54"/>
      <c r="J21" s="114"/>
    </row>
    <row r="22" spans="1:10" ht="21.75" customHeight="1">
      <c r="A22" s="54" t="s">
        <v>263</v>
      </c>
      <c r="B22" s="150"/>
      <c r="C22" s="150"/>
      <c r="D22" s="54"/>
      <c r="E22" s="54"/>
      <c r="F22" s="162"/>
      <c r="G22" s="152"/>
      <c r="H22" s="140"/>
      <c r="I22" s="54"/>
      <c r="J22" s="114"/>
    </row>
    <row r="23" spans="1:10" ht="21.75" customHeight="1">
      <c r="A23" s="20" t="s">
        <v>12</v>
      </c>
      <c r="B23" s="150"/>
      <c r="C23" s="150"/>
      <c r="D23" s="54"/>
      <c r="E23" s="54"/>
      <c r="F23" s="162"/>
      <c r="G23" s="152"/>
      <c r="H23" s="140"/>
      <c r="I23" s="54"/>
      <c r="J23" s="114"/>
    </row>
    <row r="24" spans="1:10" ht="21.75" customHeight="1">
      <c r="A24" s="29" t="s">
        <v>112</v>
      </c>
      <c r="B24" s="150"/>
      <c r="C24" s="150"/>
      <c r="D24" s="54"/>
      <c r="E24" s="54"/>
      <c r="F24" s="162"/>
      <c r="G24" s="152"/>
      <c r="H24" s="140"/>
      <c r="I24" s="54"/>
      <c r="J24" s="114"/>
    </row>
    <row r="25" spans="1:10" ht="21.75" customHeight="1">
      <c r="A25" s="16"/>
      <c r="B25" s="153"/>
      <c r="C25" s="150"/>
      <c r="D25" s="54"/>
      <c r="E25" s="54"/>
      <c r="F25" s="162"/>
      <c r="G25" s="152"/>
      <c r="H25" s="140"/>
      <c r="I25" s="54"/>
      <c r="J25" s="114"/>
    </row>
    <row r="26" spans="1:10" ht="21.75" customHeight="1">
      <c r="A26" s="16"/>
      <c r="B26" s="150"/>
      <c r="C26" s="150"/>
      <c r="D26" s="54"/>
      <c r="E26" s="29"/>
      <c r="F26" s="162"/>
      <c r="G26" s="152"/>
      <c r="H26" s="140"/>
      <c r="I26" s="54"/>
      <c r="J26" s="114"/>
    </row>
    <row r="27" spans="1:10" ht="21.75" customHeight="1">
      <c r="A27" s="16"/>
      <c r="B27" s="150"/>
      <c r="C27" s="150"/>
      <c r="D27" s="54"/>
      <c r="E27" s="29"/>
      <c r="F27" s="162"/>
      <c r="G27" s="152"/>
      <c r="H27" s="140"/>
      <c r="I27" s="54"/>
      <c r="J27" s="114"/>
    </row>
    <row r="28" spans="1:10" ht="21.75" customHeight="1">
      <c r="A28" s="54"/>
      <c r="B28" s="150"/>
      <c r="C28" s="150"/>
      <c r="D28" s="54"/>
      <c r="E28" s="29"/>
      <c r="F28" s="162"/>
      <c r="G28" s="152"/>
      <c r="H28" s="140"/>
      <c r="I28" s="54"/>
      <c r="J28" s="114"/>
    </row>
    <row r="29" spans="1:10" ht="21.75" customHeight="1" thickBot="1">
      <c r="A29" s="50"/>
      <c r="B29" s="150"/>
      <c r="C29" s="150"/>
      <c r="D29" s="54"/>
      <c r="E29" s="29"/>
      <c r="F29" s="162"/>
      <c r="G29" s="152"/>
      <c r="H29" s="140"/>
      <c r="I29" s="54"/>
      <c r="J29" s="114"/>
    </row>
    <row r="30" spans="1:10" ht="21.75" customHeight="1" thickTop="1">
      <c r="A30" s="44" t="s">
        <v>119</v>
      </c>
      <c r="B30" s="150"/>
      <c r="C30" s="150"/>
      <c r="D30" s="54"/>
      <c r="E30" s="29"/>
      <c r="F30" s="162"/>
      <c r="G30" s="152"/>
      <c r="H30" s="140"/>
      <c r="I30" s="54"/>
      <c r="J30" s="114"/>
    </row>
    <row r="31" spans="1:10" ht="21.75" customHeight="1">
      <c r="A31" s="16" t="s">
        <v>11</v>
      </c>
      <c r="B31" s="150"/>
      <c r="C31" s="150"/>
      <c r="D31" s="54"/>
      <c r="E31" s="29"/>
      <c r="F31" s="162"/>
      <c r="G31" s="152"/>
      <c r="H31" s="140"/>
      <c r="I31" s="54"/>
      <c r="J31" s="114"/>
    </row>
    <row r="32" spans="1:10" ht="21.75" customHeight="1">
      <c r="A32" s="16" t="s">
        <v>264</v>
      </c>
      <c r="B32" s="150"/>
      <c r="C32" s="150"/>
      <c r="D32" s="54"/>
      <c r="E32" s="29"/>
      <c r="F32" s="162"/>
      <c r="G32" s="152"/>
      <c r="H32" s="140"/>
      <c r="I32" s="54"/>
      <c r="J32" s="114"/>
    </row>
    <row r="33" spans="1:10" ht="21.75" customHeight="1">
      <c r="A33" s="16" t="s">
        <v>152</v>
      </c>
      <c r="B33" s="150"/>
      <c r="C33" s="150"/>
      <c r="D33" s="54"/>
      <c r="E33" s="29"/>
      <c r="F33" s="162"/>
      <c r="G33" s="152"/>
      <c r="H33" s="140"/>
      <c r="I33" s="54"/>
      <c r="J33" s="114"/>
    </row>
    <row r="34" spans="1:10" ht="21.75" customHeight="1">
      <c r="A34" s="54" t="s">
        <v>153</v>
      </c>
      <c r="B34" s="150"/>
      <c r="C34" s="150"/>
      <c r="D34" s="54"/>
      <c r="E34" s="29"/>
      <c r="F34" s="162"/>
      <c r="G34" s="152"/>
      <c r="H34" s="140"/>
      <c r="I34" s="54"/>
      <c r="J34" s="114"/>
    </row>
    <row r="35" spans="1:10" ht="21.75" customHeight="1">
      <c r="A35" s="20" t="s">
        <v>12</v>
      </c>
      <c r="B35" s="150"/>
      <c r="C35" s="150"/>
      <c r="D35" s="54"/>
      <c r="E35" s="29"/>
      <c r="F35" s="162"/>
      <c r="G35" s="152"/>
      <c r="H35" s="140"/>
      <c r="I35" s="54"/>
      <c r="J35" s="114"/>
    </row>
    <row r="36" spans="1:10" ht="21.75" customHeight="1">
      <c r="A36" s="29" t="s">
        <v>112</v>
      </c>
      <c r="B36" s="150"/>
      <c r="C36" s="150"/>
      <c r="D36" s="54"/>
      <c r="E36" s="29"/>
      <c r="F36" s="162"/>
      <c r="G36" s="152"/>
      <c r="H36" s="140"/>
      <c r="I36" s="54"/>
      <c r="J36" s="114"/>
    </row>
    <row r="37" spans="1:10" ht="21.75" customHeight="1">
      <c r="A37" s="16"/>
      <c r="B37" s="150"/>
      <c r="C37" s="150"/>
      <c r="D37" s="154"/>
      <c r="E37" s="155"/>
      <c r="F37" s="163"/>
      <c r="G37" s="152"/>
      <c r="H37" s="140"/>
      <c r="I37" s="155"/>
      <c r="J37" s="114"/>
    </row>
    <row r="38" spans="1:10" ht="21.75" customHeight="1">
      <c r="A38" s="16"/>
      <c r="B38" s="150"/>
      <c r="C38" s="150"/>
      <c r="D38" s="54"/>
      <c r="E38" s="151"/>
      <c r="F38" s="161"/>
      <c r="G38" s="151"/>
      <c r="H38" s="140"/>
      <c r="I38" s="151"/>
      <c r="J38" s="114"/>
    </row>
    <row r="39" spans="1:10" ht="21.75" customHeight="1">
      <c r="A39" s="29"/>
      <c r="B39" s="150"/>
      <c r="C39" s="150"/>
      <c r="D39" s="54"/>
      <c r="E39" s="54"/>
      <c r="F39" s="162"/>
      <c r="G39" s="152"/>
      <c r="H39" s="140"/>
      <c r="I39" s="54"/>
      <c r="J39" s="114"/>
    </row>
    <row r="40" spans="1:10" ht="21.75" customHeight="1" thickBot="1">
      <c r="A40" s="50"/>
      <c r="B40" s="150"/>
      <c r="C40" s="150"/>
      <c r="D40" s="54"/>
      <c r="E40" s="54"/>
      <c r="F40" s="162"/>
      <c r="G40" s="152"/>
      <c r="H40" s="140"/>
      <c r="I40" s="54"/>
      <c r="J40" s="114"/>
    </row>
    <row r="41" spans="1:10" ht="21.75" customHeight="1" thickTop="1">
      <c r="A41" s="14" t="s">
        <v>120</v>
      </c>
      <c r="B41" s="150"/>
      <c r="C41" s="150"/>
      <c r="D41" s="54"/>
      <c r="E41" s="54"/>
      <c r="F41" s="162"/>
      <c r="G41" s="152"/>
      <c r="H41" s="140"/>
      <c r="I41" s="54"/>
      <c r="J41" s="114"/>
    </row>
    <row r="42" spans="1:10" ht="21.75" customHeight="1">
      <c r="A42" s="16" t="s">
        <v>11</v>
      </c>
      <c r="B42" s="150"/>
      <c r="C42" s="150"/>
      <c r="D42" s="54"/>
      <c r="E42" s="54"/>
      <c r="F42" s="162"/>
      <c r="G42" s="152"/>
      <c r="H42" s="140"/>
      <c r="I42" s="54"/>
      <c r="J42" s="114"/>
    </row>
    <row r="43" spans="1:10" ht="21.75" customHeight="1">
      <c r="A43" s="206" t="s">
        <v>154</v>
      </c>
      <c r="B43" s="150"/>
      <c r="C43" s="150"/>
      <c r="D43" s="54"/>
      <c r="E43" s="54"/>
      <c r="F43" s="162"/>
      <c r="G43" s="152"/>
      <c r="H43" s="140"/>
      <c r="I43" s="54"/>
      <c r="J43" s="114"/>
    </row>
    <row r="44" spans="1:10" ht="21.75" customHeight="1">
      <c r="A44" s="20" t="s">
        <v>12</v>
      </c>
      <c r="B44" s="150"/>
      <c r="C44" s="150"/>
      <c r="D44" s="54"/>
      <c r="E44" s="54"/>
      <c r="F44" s="162"/>
      <c r="G44" s="152"/>
      <c r="H44" s="140"/>
      <c r="I44" s="54"/>
      <c r="J44" s="114"/>
    </row>
    <row r="45" spans="1:10" ht="21.75" customHeight="1">
      <c r="A45" s="29" t="s">
        <v>112</v>
      </c>
      <c r="B45" s="153"/>
      <c r="C45" s="150"/>
      <c r="D45" s="54"/>
      <c r="E45" s="54"/>
      <c r="F45" s="162"/>
      <c r="G45" s="152"/>
      <c r="H45" s="140"/>
      <c r="I45" s="54"/>
      <c r="J45" s="114"/>
    </row>
    <row r="46" spans="1:10" ht="21.75" customHeight="1">
      <c r="A46" s="16"/>
      <c r="B46" s="150"/>
      <c r="C46" s="150"/>
      <c r="D46" s="54"/>
      <c r="E46" s="29"/>
      <c r="F46" s="162"/>
      <c r="G46" s="152"/>
      <c r="H46" s="140"/>
      <c r="I46" s="54"/>
      <c r="J46" s="114"/>
    </row>
    <row r="47" spans="1:10" ht="21.75" customHeight="1">
      <c r="A47" s="16"/>
      <c r="B47" s="150"/>
      <c r="C47" s="150"/>
      <c r="D47" s="54"/>
      <c r="E47" s="29"/>
      <c r="F47" s="162"/>
      <c r="G47" s="152"/>
      <c r="H47" s="140"/>
      <c r="I47" s="54"/>
      <c r="J47" s="114"/>
    </row>
    <row r="48" spans="1:10" ht="21.75" customHeight="1">
      <c r="A48" s="29"/>
      <c r="B48" s="150"/>
      <c r="C48" s="150"/>
      <c r="D48" s="154"/>
      <c r="E48" s="155"/>
      <c r="F48" s="163"/>
      <c r="G48" s="152"/>
      <c r="H48" s="140"/>
      <c r="I48" s="155"/>
      <c r="J48" s="114"/>
    </row>
    <row r="49" spans="1:10" ht="21.75" customHeight="1" thickBot="1">
      <c r="A49" s="50"/>
      <c r="B49" s="150"/>
      <c r="C49" s="150"/>
      <c r="D49" s="54"/>
      <c r="E49" s="151"/>
      <c r="F49" s="161"/>
      <c r="G49" s="151"/>
      <c r="H49" s="140"/>
      <c r="I49" s="151"/>
      <c r="J49" s="114"/>
    </row>
    <row r="50" spans="1:10" ht="21.75" customHeight="1" thickTop="1">
      <c r="A50" s="14" t="s">
        <v>121</v>
      </c>
      <c r="B50" s="150"/>
      <c r="C50" s="150"/>
      <c r="D50" s="54"/>
      <c r="E50" s="54"/>
      <c r="F50" s="162"/>
      <c r="G50" s="152"/>
      <c r="H50" s="140"/>
      <c r="I50" s="54"/>
      <c r="J50" s="114"/>
    </row>
    <row r="51" spans="1:10" ht="21.75" customHeight="1">
      <c r="A51" s="16" t="s">
        <v>11</v>
      </c>
      <c r="B51" s="150"/>
      <c r="C51" s="150"/>
      <c r="D51" s="54"/>
      <c r="E51" s="54"/>
      <c r="F51" s="162"/>
      <c r="G51" s="152"/>
      <c r="H51" s="140"/>
      <c r="I51" s="54"/>
      <c r="J51" s="114"/>
    </row>
    <row r="52" spans="1:10" ht="21.75" customHeight="1">
      <c r="A52" s="16" t="s">
        <v>130</v>
      </c>
      <c r="B52" s="150"/>
      <c r="C52" s="150"/>
      <c r="D52" s="54"/>
      <c r="E52" s="54"/>
      <c r="F52" s="162"/>
      <c r="G52" s="152"/>
      <c r="H52" s="140"/>
      <c r="I52" s="54"/>
      <c r="J52" s="114"/>
    </row>
    <row r="53" spans="1:10" ht="21.75" customHeight="1">
      <c r="A53" s="20" t="s">
        <v>12</v>
      </c>
      <c r="B53" s="150"/>
      <c r="C53" s="150"/>
      <c r="D53" s="54"/>
      <c r="E53" s="54"/>
      <c r="F53" s="162"/>
      <c r="G53" s="152"/>
      <c r="H53" s="140"/>
      <c r="I53" s="54"/>
      <c r="J53" s="114"/>
    </row>
    <row r="54" spans="1:10" ht="21.75" customHeight="1">
      <c r="A54" s="29" t="s">
        <v>112</v>
      </c>
      <c r="B54" s="153"/>
      <c r="C54" s="150"/>
      <c r="D54" s="54"/>
      <c r="E54" s="54"/>
      <c r="F54" s="162"/>
      <c r="G54" s="152"/>
      <c r="H54" s="140"/>
      <c r="I54" s="54"/>
      <c r="J54" s="114"/>
    </row>
    <row r="55" spans="1:10" ht="21.75" customHeight="1">
      <c r="A55" s="16"/>
      <c r="B55" s="150"/>
      <c r="C55" s="150"/>
      <c r="D55" s="54"/>
      <c r="E55" s="29"/>
      <c r="F55" s="162"/>
      <c r="G55" s="152"/>
      <c r="H55" s="140"/>
      <c r="I55" s="54"/>
      <c r="J55" s="114"/>
    </row>
    <row r="56" spans="1:10" ht="21.75" customHeight="1">
      <c r="A56" s="16"/>
      <c r="B56" s="150"/>
      <c r="C56" s="150"/>
      <c r="D56" s="54"/>
      <c r="E56" s="29"/>
      <c r="F56" s="162"/>
      <c r="G56" s="152"/>
      <c r="H56" s="140"/>
      <c r="I56" s="54"/>
      <c r="J56" s="114"/>
    </row>
    <row r="57" spans="1:10" ht="21.75" customHeight="1">
      <c r="A57" s="29"/>
      <c r="B57" s="150"/>
      <c r="C57" s="150"/>
      <c r="D57" s="154"/>
      <c r="E57" s="155"/>
      <c r="F57" s="163"/>
      <c r="G57" s="152"/>
      <c r="H57" s="140"/>
      <c r="I57" s="155"/>
      <c r="J57" s="114"/>
    </row>
    <row r="58" spans="1:10" ht="21.75" customHeight="1" thickBot="1">
      <c r="A58" s="50"/>
      <c r="B58" s="150"/>
      <c r="C58" s="150"/>
      <c r="D58" s="54"/>
      <c r="E58" s="151"/>
      <c r="F58" s="161"/>
      <c r="G58" s="151"/>
      <c r="H58" s="140"/>
      <c r="I58" s="151"/>
      <c r="J58" s="114"/>
    </row>
    <row r="59" spans="1:10" ht="21.75" customHeight="1" thickTop="1">
      <c r="A59" s="14" t="s">
        <v>265</v>
      </c>
      <c r="B59" s="150"/>
      <c r="C59" s="150"/>
      <c r="D59" s="54"/>
      <c r="E59" s="54"/>
      <c r="F59" s="162"/>
      <c r="G59" s="152"/>
      <c r="H59" s="140"/>
      <c r="I59" s="54"/>
      <c r="J59" s="114"/>
    </row>
    <row r="60" spans="1:10" ht="21.75" customHeight="1">
      <c r="A60" s="16" t="s">
        <v>11</v>
      </c>
      <c r="B60" s="150"/>
      <c r="C60" s="150"/>
      <c r="D60" s="54"/>
      <c r="E60" s="54"/>
      <c r="F60" s="162"/>
      <c r="G60" s="152"/>
      <c r="H60" s="140"/>
      <c r="I60" s="54"/>
      <c r="J60" s="114"/>
    </row>
    <row r="61" spans="1:10" ht="21.75" customHeight="1">
      <c r="A61" s="20" t="s">
        <v>12</v>
      </c>
      <c r="B61" s="153"/>
      <c r="C61" s="150"/>
      <c r="D61" s="54"/>
      <c r="E61" s="54"/>
      <c r="F61" s="162"/>
      <c r="G61" s="152"/>
      <c r="H61" s="140"/>
      <c r="I61" s="54"/>
      <c r="J61" s="114"/>
    </row>
    <row r="62" spans="1:10" ht="21.75" customHeight="1">
      <c r="A62" s="29" t="s">
        <v>112</v>
      </c>
      <c r="B62" s="150"/>
      <c r="C62" s="150"/>
      <c r="D62" s="54"/>
      <c r="E62" s="29"/>
      <c r="F62" s="162"/>
      <c r="G62" s="152"/>
      <c r="H62" s="140"/>
      <c r="I62" s="54"/>
      <c r="J62" s="114"/>
    </row>
    <row r="63" spans="1:10" ht="21.75" customHeight="1">
      <c r="A63" s="29" t="s">
        <v>83</v>
      </c>
      <c r="B63" s="150"/>
      <c r="C63" s="150"/>
      <c r="D63" s="54"/>
      <c r="E63" s="29"/>
      <c r="F63" s="162"/>
      <c r="G63" s="152"/>
      <c r="H63" s="140"/>
      <c r="I63" s="54"/>
      <c r="J63" s="114"/>
    </row>
    <row r="64" spans="1:10" ht="21.75" customHeight="1">
      <c r="A64" s="29"/>
      <c r="B64" s="150"/>
      <c r="C64" s="150"/>
      <c r="D64" s="54"/>
      <c r="E64" s="29"/>
      <c r="F64" s="162"/>
      <c r="G64" s="152"/>
      <c r="H64" s="140"/>
      <c r="I64" s="54"/>
      <c r="J64" s="114"/>
    </row>
    <row r="65" spans="1:10" ht="21.75" customHeight="1">
      <c r="A65" s="29"/>
      <c r="B65" s="150"/>
      <c r="C65" s="150"/>
      <c r="D65" s="54"/>
      <c r="E65" s="29"/>
      <c r="F65" s="162"/>
      <c r="G65" s="152"/>
      <c r="H65" s="140"/>
      <c r="I65" s="54"/>
      <c r="J65" s="114"/>
    </row>
    <row r="66" spans="1:10" ht="21.75" customHeight="1" thickBot="1">
      <c r="A66" s="50"/>
      <c r="B66" s="150"/>
      <c r="C66" s="150"/>
      <c r="D66" s="54"/>
      <c r="E66" s="29"/>
      <c r="F66" s="162"/>
      <c r="G66" s="152"/>
      <c r="H66" s="140"/>
      <c r="I66" s="54"/>
      <c r="J66" s="114"/>
    </row>
    <row r="67" spans="1:10" ht="21.75" customHeight="1" thickTop="1">
      <c r="A67" s="14" t="s">
        <v>266</v>
      </c>
      <c r="B67" s="150"/>
      <c r="C67" s="150"/>
      <c r="D67" s="54"/>
      <c r="E67" s="29"/>
      <c r="F67" s="162"/>
      <c r="G67" s="152"/>
      <c r="H67" s="140"/>
      <c r="I67" s="54"/>
      <c r="J67" s="114"/>
    </row>
    <row r="68" spans="1:10" ht="21.75" customHeight="1">
      <c r="A68" s="16" t="s">
        <v>11</v>
      </c>
      <c r="B68" s="150"/>
      <c r="C68" s="150"/>
      <c r="D68" s="54"/>
      <c r="E68" s="29"/>
      <c r="F68" s="162"/>
      <c r="G68" s="152"/>
      <c r="H68" s="140"/>
      <c r="I68" s="54"/>
      <c r="J68" s="114"/>
    </row>
    <row r="69" spans="1:10" ht="21.75" customHeight="1">
      <c r="A69" s="16" t="s">
        <v>267</v>
      </c>
      <c r="B69" s="150"/>
      <c r="C69" s="150"/>
      <c r="D69" s="54"/>
      <c r="E69" s="29"/>
      <c r="F69" s="162"/>
      <c r="G69" s="152"/>
      <c r="H69" s="140"/>
      <c r="I69" s="54"/>
      <c r="J69" s="114"/>
    </row>
    <row r="70" spans="1:10" ht="21.75" customHeight="1">
      <c r="A70" s="20" t="s">
        <v>12</v>
      </c>
      <c r="B70" s="150"/>
      <c r="C70" s="150"/>
      <c r="D70" s="54"/>
      <c r="E70" s="29"/>
      <c r="F70" s="162"/>
      <c r="G70" s="152"/>
      <c r="H70" s="140"/>
      <c r="I70" s="54"/>
      <c r="J70" s="114"/>
    </row>
    <row r="71" spans="1:10" ht="21.75" customHeight="1">
      <c r="A71" s="29" t="s">
        <v>112</v>
      </c>
      <c r="B71" s="150"/>
      <c r="C71" s="150"/>
      <c r="D71" s="54"/>
      <c r="E71" s="29"/>
      <c r="F71" s="162"/>
      <c r="G71" s="152"/>
      <c r="H71" s="140"/>
      <c r="I71" s="54"/>
      <c r="J71" s="114"/>
    </row>
    <row r="72" spans="1:10" ht="21.75" customHeight="1">
      <c r="A72" s="29"/>
      <c r="B72" s="150"/>
      <c r="C72" s="150"/>
      <c r="D72" s="54"/>
      <c r="E72" s="29"/>
      <c r="F72" s="162"/>
      <c r="G72" s="152"/>
      <c r="H72" s="140"/>
      <c r="I72" s="54"/>
      <c r="J72" s="114"/>
    </row>
    <row r="73" spans="1:10" ht="21.75" customHeight="1">
      <c r="A73" s="29"/>
      <c r="B73" s="150"/>
      <c r="C73" s="150"/>
      <c r="D73" s="54"/>
      <c r="E73" s="29"/>
      <c r="F73" s="162"/>
      <c r="G73" s="152"/>
      <c r="H73" s="140"/>
      <c r="I73" s="54"/>
      <c r="J73" s="114"/>
    </row>
    <row r="74" spans="1:10" ht="21.75" customHeight="1">
      <c r="A74" s="29"/>
      <c r="B74" s="150"/>
      <c r="C74" s="150"/>
      <c r="D74" s="54"/>
      <c r="E74" s="29"/>
      <c r="F74" s="162"/>
      <c r="G74" s="152"/>
      <c r="H74" s="140"/>
      <c r="I74" s="54"/>
      <c r="J74" s="114"/>
    </row>
    <row r="75" spans="1:10" ht="21.75" customHeight="1" thickBot="1">
      <c r="A75" s="50"/>
      <c r="B75" s="150"/>
      <c r="C75" s="150"/>
      <c r="D75" s="54"/>
      <c r="E75" s="29"/>
      <c r="F75" s="162"/>
      <c r="G75" s="152"/>
      <c r="H75" s="140"/>
      <c r="I75" s="54"/>
      <c r="J75" s="114"/>
    </row>
    <row r="76" spans="1:10" ht="21.75" customHeight="1" thickTop="1">
      <c r="A76" s="14" t="s">
        <v>122</v>
      </c>
      <c r="B76" s="150"/>
      <c r="C76" s="150"/>
      <c r="D76" s="54"/>
      <c r="E76" s="29"/>
      <c r="F76" s="162"/>
      <c r="G76" s="152"/>
      <c r="H76" s="140"/>
      <c r="I76" s="54"/>
      <c r="J76" s="114"/>
    </row>
    <row r="77" ht="15">
      <c r="A77" s="16" t="s">
        <v>11</v>
      </c>
    </row>
    <row r="78" ht="15">
      <c r="A78" s="16" t="s">
        <v>123</v>
      </c>
    </row>
    <row r="79" ht="15">
      <c r="A79" s="16" t="s">
        <v>132</v>
      </c>
    </row>
    <row r="80" ht="15">
      <c r="A80" s="16" t="s">
        <v>268</v>
      </c>
    </row>
    <row r="81" ht="15">
      <c r="A81" s="20" t="s">
        <v>12</v>
      </c>
    </row>
    <row r="82" ht="15">
      <c r="A82" s="29" t="s">
        <v>112</v>
      </c>
    </row>
    <row r="83" ht="15">
      <c r="A83" s="29"/>
    </row>
    <row r="84" ht="15">
      <c r="A84" s="29"/>
    </row>
    <row r="85" ht="15">
      <c r="A85" s="29"/>
    </row>
    <row r="86" ht="15">
      <c r="A86" s="29"/>
    </row>
    <row r="87" ht="15">
      <c r="A87" s="29"/>
    </row>
    <row r="88" ht="15">
      <c r="A88" s="29"/>
    </row>
  </sheetData>
  <sheetProtection/>
  <printOptions gridLines="1"/>
  <pageMargins left="0.25" right="0.25" top="0.55" bottom="0.56" header="0" footer="0"/>
  <pageSetup fitToHeight="2" horizontalDpi="600" verticalDpi="600" orientation="landscape" paperSize="3" scale="66" r:id="rId1"/>
  <rowBreaks count="1" manualBreakCount="1">
    <brk id="49" max="51" man="1"/>
  </rowBreaks>
</worksheet>
</file>

<file path=xl/worksheets/sheet11.xml><?xml version="1.0" encoding="utf-8"?>
<worksheet xmlns="http://schemas.openxmlformats.org/spreadsheetml/2006/main" xmlns:r="http://schemas.openxmlformats.org/officeDocument/2006/relationships">
  <dimension ref="A1:AZ110"/>
  <sheetViews>
    <sheetView view="pageBreakPreview" zoomScale="60" zoomScaleNormal="87" zoomScalePageLayoutView="0" workbookViewId="0" topLeftCell="A1">
      <pane ySplit="9" topLeftCell="BM10" activePane="bottomLeft" state="frozen"/>
      <selection pane="topLeft" activeCell="F86" sqref="F86"/>
      <selection pane="bottomLeft" activeCell="A102" sqref="A102"/>
    </sheetView>
  </sheetViews>
  <sheetFormatPr defaultColWidth="8.88671875" defaultRowHeight="15"/>
  <cols>
    <col min="1" max="1" width="22.6640625" style="1" customWidth="1"/>
    <col min="2" max="5" width="2.99609375" style="1" customWidth="1"/>
    <col min="6" max="6" width="2.99609375" style="164" customWidth="1"/>
    <col min="7" max="9" width="2.99609375" style="1" customWidth="1"/>
    <col min="10" max="10" width="2.99609375" style="0" customWidth="1"/>
    <col min="11" max="11" width="2.99609375" style="165" customWidth="1"/>
    <col min="12" max="12" width="2.99609375" style="114" customWidth="1"/>
    <col min="13" max="15" width="2.99609375" style="0" customWidth="1"/>
    <col min="16" max="16" width="2.99609375" style="165" customWidth="1"/>
    <col min="17" max="17" width="2.99609375" style="114" customWidth="1"/>
    <col min="18" max="20" width="2.99609375" style="0" customWidth="1"/>
    <col min="21" max="21" width="2.99609375" style="165" customWidth="1"/>
    <col min="22" max="22" width="2.99609375" style="114" customWidth="1"/>
    <col min="23" max="25" width="2.99609375" style="0" customWidth="1"/>
    <col min="26" max="26" width="2.99609375" style="165" customWidth="1"/>
    <col min="27" max="27" width="2.99609375" style="114" customWidth="1"/>
    <col min="28" max="30" width="2.99609375" style="0" customWidth="1"/>
    <col min="31" max="31" width="2.99609375" style="165" customWidth="1"/>
    <col min="32" max="32" width="2.99609375" style="114" customWidth="1"/>
    <col min="33" max="35" width="2.99609375" style="0" customWidth="1"/>
    <col min="36" max="36" width="2.99609375" style="165" customWidth="1"/>
    <col min="37" max="37" width="2.99609375" style="114" customWidth="1"/>
    <col min="38" max="40" width="2.99609375" style="0" customWidth="1"/>
    <col min="41" max="41" width="2.99609375" style="165" customWidth="1"/>
    <col min="42" max="42" width="2.99609375" style="114" customWidth="1"/>
    <col min="43" max="45" width="2.99609375" style="0" customWidth="1"/>
    <col min="46" max="46" width="2.99609375" style="165" customWidth="1"/>
    <col min="47" max="47" width="2.99609375" style="114" customWidth="1"/>
    <col min="48" max="50" width="2.99609375" style="0" customWidth="1"/>
    <col min="51" max="51" width="2.99609375" style="165" customWidth="1"/>
    <col min="52" max="52" width="8.3359375" style="114" customWidth="1"/>
    <col min="53" max="55" width="2.99609375" style="0" customWidth="1"/>
  </cols>
  <sheetData>
    <row r="1" spans="1:10" ht="21.75" customHeight="1">
      <c r="A1" s="353" t="s">
        <v>8</v>
      </c>
      <c r="B1" s="140"/>
      <c r="C1" s="140"/>
      <c r="D1" s="143"/>
      <c r="E1" s="143"/>
      <c r="F1" s="157"/>
      <c r="G1" s="54"/>
      <c r="H1" s="140"/>
      <c r="I1" s="144"/>
      <c r="J1" s="114"/>
    </row>
    <row r="2" spans="1:10" ht="21.75" customHeight="1">
      <c r="A2" s="57">
        <v>41158</v>
      </c>
      <c r="B2" s="145"/>
      <c r="C2" s="140"/>
      <c r="D2" s="140"/>
      <c r="E2" s="143"/>
      <c r="F2" s="157"/>
      <c r="G2" s="54"/>
      <c r="H2" s="140"/>
      <c r="I2" s="144"/>
      <c r="J2" s="114"/>
    </row>
    <row r="3" spans="1:10" ht="21.75" customHeight="1">
      <c r="A3" s="123" t="s">
        <v>117</v>
      </c>
      <c r="B3" s="145"/>
      <c r="C3" s="140"/>
      <c r="D3" s="140"/>
      <c r="E3" s="146"/>
      <c r="F3" s="158"/>
      <c r="G3" s="147"/>
      <c r="H3" s="140"/>
      <c r="I3" s="144"/>
      <c r="J3" s="114"/>
    </row>
    <row r="4" spans="1:10" ht="21.75" customHeight="1" thickBot="1">
      <c r="A4" s="354" t="s">
        <v>171</v>
      </c>
      <c r="B4" s="148"/>
      <c r="C4" s="139"/>
      <c r="D4" s="143"/>
      <c r="E4" s="143"/>
      <c r="F4" s="157"/>
      <c r="G4" s="143"/>
      <c r="H4" s="140"/>
      <c r="I4" s="143"/>
      <c r="J4" s="114"/>
    </row>
    <row r="5" spans="1:10" ht="21.75" customHeight="1">
      <c r="A5" s="60"/>
      <c r="B5" s="148"/>
      <c r="C5" s="149"/>
      <c r="D5" s="143"/>
      <c r="E5" s="140"/>
      <c r="F5" s="159"/>
      <c r="G5" s="140"/>
      <c r="H5" s="140"/>
      <c r="I5" s="140"/>
      <c r="J5" s="114"/>
    </row>
    <row r="6" spans="2:10" ht="21.75" customHeight="1">
      <c r="B6" s="140"/>
      <c r="C6" s="140"/>
      <c r="D6" s="140"/>
      <c r="E6" s="141"/>
      <c r="F6" s="160"/>
      <c r="G6" s="141"/>
      <c r="H6" s="140"/>
      <c r="I6" s="141"/>
      <c r="J6" s="114"/>
    </row>
    <row r="7" spans="2:10" ht="21.75" customHeight="1">
      <c r="B7" s="140"/>
      <c r="C7" s="140"/>
      <c r="D7" s="140"/>
      <c r="E7" s="140"/>
      <c r="F7" s="160"/>
      <c r="G7" s="140"/>
      <c r="H7" s="140"/>
      <c r="I7" s="140"/>
      <c r="J7" s="114"/>
    </row>
    <row r="8" spans="1:10" ht="21.75" customHeight="1">
      <c r="A8" s="1" t="s">
        <v>10</v>
      </c>
      <c r="B8" s="140"/>
      <c r="C8" s="140"/>
      <c r="D8" s="140"/>
      <c r="E8" s="140"/>
      <c r="F8" s="159"/>
      <c r="G8" s="140"/>
      <c r="H8" s="140"/>
      <c r="I8" s="140"/>
      <c r="J8" s="114"/>
    </row>
    <row r="9" spans="2:52" ht="21.75" customHeight="1" thickBot="1">
      <c r="B9" s="140">
        <v>1</v>
      </c>
      <c r="C9" s="140">
        <f aca="true" t="shared" si="0" ref="C9:AH9">B9+1</f>
        <v>2</v>
      </c>
      <c r="D9" s="140">
        <f t="shared" si="0"/>
        <v>3</v>
      </c>
      <c r="E9" s="140">
        <f t="shared" si="0"/>
        <v>4</v>
      </c>
      <c r="F9" s="159">
        <f t="shared" si="0"/>
        <v>5</v>
      </c>
      <c r="G9" s="140">
        <f t="shared" si="0"/>
        <v>6</v>
      </c>
      <c r="H9" s="140">
        <f t="shared" si="0"/>
        <v>7</v>
      </c>
      <c r="I9" s="140">
        <f t="shared" si="0"/>
        <v>8</v>
      </c>
      <c r="J9" s="140">
        <f t="shared" si="0"/>
        <v>9</v>
      </c>
      <c r="K9" s="159">
        <f t="shared" si="0"/>
        <v>10</v>
      </c>
      <c r="L9" s="140">
        <f t="shared" si="0"/>
        <v>11</v>
      </c>
      <c r="M9" s="140">
        <f t="shared" si="0"/>
        <v>12</v>
      </c>
      <c r="N9" s="140">
        <f t="shared" si="0"/>
        <v>13</v>
      </c>
      <c r="O9" s="140">
        <f t="shared" si="0"/>
        <v>14</v>
      </c>
      <c r="P9" s="159">
        <f t="shared" si="0"/>
        <v>15</v>
      </c>
      <c r="Q9" s="140">
        <f t="shared" si="0"/>
        <v>16</v>
      </c>
      <c r="R9" s="140">
        <f t="shared" si="0"/>
        <v>17</v>
      </c>
      <c r="S9" s="140">
        <f t="shared" si="0"/>
        <v>18</v>
      </c>
      <c r="T9" s="140">
        <f t="shared" si="0"/>
        <v>19</v>
      </c>
      <c r="U9" s="159">
        <f t="shared" si="0"/>
        <v>20</v>
      </c>
      <c r="V9" s="140">
        <f t="shared" si="0"/>
        <v>21</v>
      </c>
      <c r="W9" s="140">
        <f t="shared" si="0"/>
        <v>22</v>
      </c>
      <c r="X9" s="140">
        <f t="shared" si="0"/>
        <v>23</v>
      </c>
      <c r="Y9" s="140">
        <f t="shared" si="0"/>
        <v>24</v>
      </c>
      <c r="Z9" s="159">
        <f t="shared" si="0"/>
        <v>25</v>
      </c>
      <c r="AA9" s="140">
        <f t="shared" si="0"/>
        <v>26</v>
      </c>
      <c r="AB9" s="140">
        <f t="shared" si="0"/>
        <v>27</v>
      </c>
      <c r="AC9" s="140">
        <f t="shared" si="0"/>
        <v>28</v>
      </c>
      <c r="AD9" s="140">
        <f t="shared" si="0"/>
        <v>29</v>
      </c>
      <c r="AE9" s="159">
        <f t="shared" si="0"/>
        <v>30</v>
      </c>
      <c r="AF9" s="140">
        <f t="shared" si="0"/>
        <v>31</v>
      </c>
      <c r="AG9" s="140">
        <f t="shared" si="0"/>
        <v>32</v>
      </c>
      <c r="AH9" s="140">
        <f t="shared" si="0"/>
        <v>33</v>
      </c>
      <c r="AI9" s="140">
        <f aca="true" t="shared" si="1" ref="AI9:AY9">AH9+1</f>
        <v>34</v>
      </c>
      <c r="AJ9" s="159">
        <f t="shared" si="1"/>
        <v>35</v>
      </c>
      <c r="AK9" s="140">
        <f t="shared" si="1"/>
        <v>36</v>
      </c>
      <c r="AL9" s="140">
        <f t="shared" si="1"/>
        <v>37</v>
      </c>
      <c r="AM9" s="140">
        <f t="shared" si="1"/>
        <v>38</v>
      </c>
      <c r="AN9" s="140">
        <f t="shared" si="1"/>
        <v>39</v>
      </c>
      <c r="AO9" s="159">
        <f t="shared" si="1"/>
        <v>40</v>
      </c>
      <c r="AP9" s="140">
        <f t="shared" si="1"/>
        <v>41</v>
      </c>
      <c r="AQ9" s="140">
        <f t="shared" si="1"/>
        <v>42</v>
      </c>
      <c r="AR9" s="140">
        <f t="shared" si="1"/>
        <v>43</v>
      </c>
      <c r="AS9" s="140">
        <f t="shared" si="1"/>
        <v>44</v>
      </c>
      <c r="AT9" s="159">
        <f t="shared" si="1"/>
        <v>45</v>
      </c>
      <c r="AU9" s="140">
        <f t="shared" si="1"/>
        <v>46</v>
      </c>
      <c r="AV9" s="140">
        <f t="shared" si="1"/>
        <v>47</v>
      </c>
      <c r="AW9" s="140">
        <f t="shared" si="1"/>
        <v>48</v>
      </c>
      <c r="AX9" s="140">
        <f t="shared" si="1"/>
        <v>49</v>
      </c>
      <c r="AY9" s="159">
        <f t="shared" si="1"/>
        <v>50</v>
      </c>
      <c r="AZ9" t="s">
        <v>124</v>
      </c>
    </row>
    <row r="10" spans="1:10" ht="21.75" customHeight="1" thickTop="1">
      <c r="A10" s="14" t="s">
        <v>207</v>
      </c>
      <c r="B10" s="150"/>
      <c r="C10" s="150"/>
      <c r="D10" s="54"/>
      <c r="E10" s="151"/>
      <c r="F10" s="161"/>
      <c r="G10" s="151"/>
      <c r="H10" s="140"/>
      <c r="I10" s="151"/>
      <c r="J10" s="114"/>
    </row>
    <row r="11" spans="1:10" ht="21.75" customHeight="1">
      <c r="A11" s="102" t="s">
        <v>11</v>
      </c>
      <c r="B11" s="150"/>
      <c r="C11" s="150"/>
      <c r="D11" s="54"/>
      <c r="E11" s="54"/>
      <c r="F11" s="162"/>
      <c r="G11" s="152"/>
      <c r="H11" s="140"/>
      <c r="I11" s="54"/>
      <c r="J11" s="114"/>
    </row>
    <row r="12" spans="1:10" ht="21.75" customHeight="1">
      <c r="A12" s="109" t="s">
        <v>227</v>
      </c>
      <c r="B12" s="150"/>
      <c r="C12" s="150"/>
      <c r="D12" s="54"/>
      <c r="E12" s="54"/>
      <c r="F12" s="162"/>
      <c r="G12" s="152"/>
      <c r="H12" s="140"/>
      <c r="I12" s="54"/>
      <c r="J12" s="114"/>
    </row>
    <row r="13" spans="1:10" ht="21.75" customHeight="1">
      <c r="A13" s="109" t="s">
        <v>228</v>
      </c>
      <c r="B13" s="150"/>
      <c r="C13" s="150"/>
      <c r="D13" s="54"/>
      <c r="E13" s="54"/>
      <c r="F13" s="162"/>
      <c r="G13" s="152"/>
      <c r="H13" s="140"/>
      <c r="I13" s="54"/>
      <c r="J13" s="114"/>
    </row>
    <row r="14" spans="1:10" ht="21.75" customHeight="1">
      <c r="A14" s="109" t="s">
        <v>229</v>
      </c>
      <c r="B14" s="150"/>
      <c r="C14" s="150"/>
      <c r="D14" s="54"/>
      <c r="E14" s="54"/>
      <c r="F14" s="162"/>
      <c r="G14" s="152"/>
      <c r="H14" s="140"/>
      <c r="I14" s="54"/>
      <c r="J14" s="114"/>
    </row>
    <row r="15" spans="1:10" ht="21.75" customHeight="1">
      <c r="A15" s="109" t="s">
        <v>230</v>
      </c>
      <c r="B15" s="150"/>
      <c r="C15" s="150"/>
      <c r="D15" s="54"/>
      <c r="E15" s="54"/>
      <c r="F15" s="162"/>
      <c r="G15" s="152"/>
      <c r="H15" s="140"/>
      <c r="I15" s="54"/>
      <c r="J15" s="114"/>
    </row>
    <row r="16" spans="1:10" ht="21.75" customHeight="1">
      <c r="A16" s="109" t="s">
        <v>231</v>
      </c>
      <c r="B16" s="150"/>
      <c r="C16" s="150"/>
      <c r="D16" s="54"/>
      <c r="E16" s="54"/>
      <c r="F16" s="162"/>
      <c r="G16" s="152"/>
      <c r="H16" s="140"/>
      <c r="I16" s="54"/>
      <c r="J16" s="114"/>
    </row>
    <row r="17" spans="1:10" ht="21.75" customHeight="1">
      <c r="A17" s="109" t="s">
        <v>232</v>
      </c>
      <c r="B17" s="150"/>
      <c r="C17" s="150"/>
      <c r="D17" s="54"/>
      <c r="E17" s="54"/>
      <c r="F17" s="162"/>
      <c r="G17" s="152"/>
      <c r="H17" s="140"/>
      <c r="I17" s="54"/>
      <c r="J17" s="114"/>
    </row>
    <row r="18" spans="1:10" ht="21.75" customHeight="1">
      <c r="A18" s="336" t="s">
        <v>233</v>
      </c>
      <c r="B18" s="150"/>
      <c r="C18" s="150"/>
      <c r="D18" s="54"/>
      <c r="E18" s="54"/>
      <c r="F18" s="162"/>
      <c r="G18" s="152"/>
      <c r="H18" s="140"/>
      <c r="I18" s="54"/>
      <c r="J18" s="114"/>
    </row>
    <row r="19" spans="1:10" ht="21.75" customHeight="1">
      <c r="A19" s="136" t="s">
        <v>209</v>
      </c>
      <c r="B19" s="150"/>
      <c r="C19" s="150"/>
      <c r="D19" s="54"/>
      <c r="E19" s="54"/>
      <c r="F19" s="162"/>
      <c r="G19" s="152"/>
      <c r="H19" s="140"/>
      <c r="I19" s="54"/>
      <c r="J19" s="114"/>
    </row>
    <row r="20" spans="1:10" ht="21.75" customHeight="1">
      <c r="A20" s="97" t="s">
        <v>12</v>
      </c>
      <c r="B20" s="150"/>
      <c r="C20" s="150"/>
      <c r="D20" s="54"/>
      <c r="E20" s="54"/>
      <c r="F20" s="162"/>
      <c r="G20" s="152"/>
      <c r="H20" s="140"/>
      <c r="I20" s="54"/>
      <c r="J20" s="114"/>
    </row>
    <row r="21" spans="1:10" ht="21.75" customHeight="1">
      <c r="A21" s="105" t="s">
        <v>112</v>
      </c>
      <c r="B21" s="150"/>
      <c r="C21" s="150"/>
      <c r="D21" s="54"/>
      <c r="E21" s="54"/>
      <c r="F21" s="162"/>
      <c r="G21" s="152"/>
      <c r="H21" s="140"/>
      <c r="I21" s="54"/>
      <c r="J21" s="114"/>
    </row>
    <row r="22" spans="1:10" ht="21.75" customHeight="1">
      <c r="A22" s="105"/>
      <c r="B22" s="153"/>
      <c r="C22" s="150"/>
      <c r="D22" s="54"/>
      <c r="E22" s="54"/>
      <c r="F22" s="162"/>
      <c r="G22" s="152"/>
      <c r="H22" s="140"/>
      <c r="I22" s="54"/>
      <c r="J22" s="114"/>
    </row>
    <row r="23" spans="1:10" ht="21.75" customHeight="1">
      <c r="A23" s="105"/>
      <c r="B23" s="150"/>
      <c r="C23" s="150"/>
      <c r="D23" s="54"/>
      <c r="E23" s="29"/>
      <c r="F23" s="162"/>
      <c r="G23" s="152"/>
      <c r="H23" s="140"/>
      <c r="I23" s="54"/>
      <c r="J23" s="114"/>
    </row>
    <row r="24" spans="1:10" ht="21.75" customHeight="1">
      <c r="A24" s="105"/>
      <c r="B24" s="150"/>
      <c r="C24" s="150"/>
      <c r="D24" s="54"/>
      <c r="E24" s="29"/>
      <c r="F24" s="162"/>
      <c r="G24" s="152"/>
      <c r="H24" s="140"/>
      <c r="I24" s="54"/>
      <c r="J24" s="114"/>
    </row>
    <row r="25" spans="1:10" ht="21.75" customHeight="1">
      <c r="A25" s="105"/>
      <c r="B25" s="150"/>
      <c r="C25" s="150"/>
      <c r="D25" s="54"/>
      <c r="E25" s="29"/>
      <c r="F25" s="162"/>
      <c r="G25" s="152"/>
      <c r="H25" s="140"/>
      <c r="I25" s="54"/>
      <c r="J25" s="114"/>
    </row>
    <row r="26" spans="1:10" ht="21.75" customHeight="1">
      <c r="A26" s="29"/>
      <c r="B26" s="150"/>
      <c r="C26" s="150"/>
      <c r="D26" s="154"/>
      <c r="E26" s="155"/>
      <c r="F26" s="163"/>
      <c r="G26" s="152"/>
      <c r="H26" s="140"/>
      <c r="I26" s="155"/>
      <c r="J26" s="114"/>
    </row>
    <row r="27" spans="1:10" ht="21.75" customHeight="1">
      <c r="A27" s="16"/>
      <c r="B27" s="150"/>
      <c r="C27" s="150"/>
      <c r="D27" s="54"/>
      <c r="E27" s="151"/>
      <c r="F27" s="161"/>
      <c r="G27" s="151"/>
      <c r="H27" s="140"/>
      <c r="I27" s="151"/>
      <c r="J27" s="114"/>
    </row>
    <row r="28" spans="1:10" ht="21.75" customHeight="1" thickBot="1">
      <c r="A28" s="50"/>
      <c r="B28" s="150"/>
      <c r="C28" s="150"/>
      <c r="D28" s="54"/>
      <c r="E28" s="151"/>
      <c r="F28" s="161"/>
      <c r="G28" s="151"/>
      <c r="H28" s="140"/>
      <c r="I28" s="151"/>
      <c r="J28" s="114"/>
    </row>
    <row r="29" spans="1:10" ht="21.75" customHeight="1" thickTop="1">
      <c r="A29" s="14" t="s">
        <v>210</v>
      </c>
      <c r="B29" s="150"/>
      <c r="C29" s="150"/>
      <c r="D29" s="54"/>
      <c r="E29" s="151"/>
      <c r="F29" s="161"/>
      <c r="G29" s="151"/>
      <c r="H29" s="140"/>
      <c r="I29" s="151"/>
      <c r="J29" s="114"/>
    </row>
    <row r="30" spans="1:10" ht="21.75" customHeight="1" thickBot="1">
      <c r="A30" s="102" t="s">
        <v>11</v>
      </c>
      <c r="B30" s="150"/>
      <c r="C30" s="150"/>
      <c r="D30" s="54"/>
      <c r="E30" s="54"/>
      <c r="F30" s="162"/>
      <c r="G30" s="152"/>
      <c r="H30" s="140"/>
      <c r="I30" s="54"/>
      <c r="J30" s="114"/>
    </row>
    <row r="31" spans="1:10" ht="21.75" customHeight="1" thickTop="1">
      <c r="A31" s="14" t="s">
        <v>260</v>
      </c>
      <c r="B31" s="150"/>
      <c r="C31" s="150"/>
      <c r="D31" s="54"/>
      <c r="E31" s="54"/>
      <c r="F31" s="162"/>
      <c r="G31" s="152"/>
      <c r="H31" s="140"/>
      <c r="I31" s="54"/>
      <c r="J31" s="114"/>
    </row>
    <row r="32" spans="1:10" ht="21.75" customHeight="1">
      <c r="A32" s="102" t="s">
        <v>11</v>
      </c>
      <c r="B32" s="150"/>
      <c r="C32" s="150"/>
      <c r="D32" s="54"/>
      <c r="E32" s="54"/>
      <c r="F32" s="162"/>
      <c r="G32" s="152"/>
      <c r="H32" s="140"/>
      <c r="I32" s="54"/>
      <c r="J32" s="114"/>
    </row>
    <row r="33" spans="1:10" ht="21.75" customHeight="1">
      <c r="A33" s="136" t="s">
        <v>269</v>
      </c>
      <c r="B33" s="150"/>
      <c r="C33" s="150"/>
      <c r="D33" s="54"/>
      <c r="E33" s="54"/>
      <c r="F33" s="162"/>
      <c r="G33" s="152"/>
      <c r="H33" s="140"/>
      <c r="I33" s="54"/>
      <c r="J33" s="114"/>
    </row>
    <row r="34" spans="1:10" ht="21.75" customHeight="1">
      <c r="A34" s="20" t="s">
        <v>12</v>
      </c>
      <c r="B34" s="153"/>
      <c r="C34" s="150"/>
      <c r="D34" s="54"/>
      <c r="E34" s="54"/>
      <c r="F34" s="162"/>
      <c r="G34" s="152"/>
      <c r="H34" s="140"/>
      <c r="I34" s="54"/>
      <c r="J34" s="114"/>
    </row>
    <row r="35" spans="1:10" ht="21.75" customHeight="1">
      <c r="A35" s="29" t="s">
        <v>112</v>
      </c>
      <c r="B35" s="150"/>
      <c r="C35" s="150"/>
      <c r="D35" s="54"/>
      <c r="E35" s="29"/>
      <c r="F35" s="162"/>
      <c r="G35" s="152"/>
      <c r="H35" s="140"/>
      <c r="I35" s="54"/>
      <c r="J35" s="114"/>
    </row>
    <row r="36" spans="1:10" ht="21.75" customHeight="1">
      <c r="A36" s="96"/>
      <c r="B36" s="150"/>
      <c r="C36" s="150"/>
      <c r="D36" s="54"/>
      <c r="E36" s="29"/>
      <c r="F36" s="162"/>
      <c r="G36" s="152"/>
      <c r="H36" s="140"/>
      <c r="I36" s="54"/>
      <c r="J36" s="114"/>
    </row>
    <row r="37" spans="1:10" ht="21.75" customHeight="1">
      <c r="A37" s="29"/>
      <c r="B37" s="150"/>
      <c r="C37" s="150"/>
      <c r="D37" s="154"/>
      <c r="E37" s="155"/>
      <c r="F37" s="163"/>
      <c r="G37" s="152"/>
      <c r="H37" s="140"/>
      <c r="I37" s="155"/>
      <c r="J37" s="114"/>
    </row>
    <row r="38" spans="1:10" ht="21.75" customHeight="1">
      <c r="A38" s="16"/>
      <c r="B38" s="150"/>
      <c r="C38" s="150"/>
      <c r="D38" s="54"/>
      <c r="E38" s="151"/>
      <c r="F38" s="161"/>
      <c r="G38" s="151"/>
      <c r="H38" s="140"/>
      <c r="I38" s="151"/>
      <c r="J38" s="114"/>
    </row>
    <row r="39" spans="1:10" ht="21.75" customHeight="1" thickBot="1">
      <c r="A39" s="50"/>
      <c r="B39" s="150"/>
      <c r="C39" s="150"/>
      <c r="D39" s="54"/>
      <c r="E39" s="54"/>
      <c r="F39" s="162"/>
      <c r="G39" s="152"/>
      <c r="H39" s="140"/>
      <c r="I39" s="54"/>
      <c r="J39" s="114"/>
    </row>
    <row r="40" spans="1:10" ht="21.75" customHeight="1" thickTop="1">
      <c r="A40" s="44" t="s">
        <v>118</v>
      </c>
      <c r="B40" s="150"/>
      <c r="C40" s="150"/>
      <c r="D40" s="54"/>
      <c r="E40" s="54"/>
      <c r="F40" s="162"/>
      <c r="G40" s="152"/>
      <c r="H40" s="140"/>
      <c r="I40" s="54"/>
      <c r="J40" s="114"/>
    </row>
    <row r="41" spans="1:10" ht="21.75" customHeight="1">
      <c r="A41" s="16" t="s">
        <v>11</v>
      </c>
      <c r="B41" s="150"/>
      <c r="C41" s="150"/>
      <c r="D41" s="54"/>
      <c r="E41" s="54"/>
      <c r="F41" s="162"/>
      <c r="G41" s="152"/>
      <c r="H41" s="140"/>
      <c r="I41" s="54"/>
      <c r="J41" s="114"/>
    </row>
    <row r="42" spans="1:10" ht="21.75" customHeight="1">
      <c r="A42" s="16" t="s">
        <v>270</v>
      </c>
      <c r="B42" s="150"/>
      <c r="C42" s="150"/>
      <c r="D42" s="54"/>
      <c r="E42" s="54"/>
      <c r="F42" s="162"/>
      <c r="G42" s="152"/>
      <c r="H42" s="140"/>
      <c r="I42" s="54"/>
      <c r="J42" s="114"/>
    </row>
    <row r="43" spans="1:10" ht="21.75" customHeight="1">
      <c r="A43" s="54" t="s">
        <v>271</v>
      </c>
      <c r="B43" s="153"/>
      <c r="C43" s="150"/>
      <c r="D43" s="54"/>
      <c r="E43" s="54"/>
      <c r="F43" s="162"/>
      <c r="G43" s="152"/>
      <c r="H43" s="140"/>
      <c r="I43" s="54"/>
      <c r="J43" s="114"/>
    </row>
    <row r="44" spans="1:10" ht="21.75" customHeight="1">
      <c r="A44" s="20" t="s">
        <v>12</v>
      </c>
      <c r="B44" s="150"/>
      <c r="C44" s="150"/>
      <c r="D44" s="54"/>
      <c r="E44" s="29"/>
      <c r="F44" s="162"/>
      <c r="G44" s="152"/>
      <c r="H44" s="140"/>
      <c r="I44" s="54"/>
      <c r="J44" s="114"/>
    </row>
    <row r="45" spans="1:10" ht="21.75" customHeight="1">
      <c r="A45" s="29" t="s">
        <v>112</v>
      </c>
      <c r="B45" s="150"/>
      <c r="C45" s="150"/>
      <c r="D45" s="54"/>
      <c r="E45" s="29"/>
      <c r="F45" s="162"/>
      <c r="G45" s="152"/>
      <c r="H45" s="140"/>
      <c r="I45" s="54"/>
      <c r="J45" s="114"/>
    </row>
    <row r="46" spans="1:10" ht="21.75" customHeight="1">
      <c r="A46" s="102"/>
      <c r="B46" s="150"/>
      <c r="C46" s="150"/>
      <c r="D46" s="154"/>
      <c r="E46" s="155"/>
      <c r="F46" s="163"/>
      <c r="G46" s="152"/>
      <c r="H46" s="140"/>
      <c r="I46" s="155"/>
      <c r="J46" s="114"/>
    </row>
    <row r="47" spans="1:10" ht="21.75" customHeight="1">
      <c r="A47" s="100"/>
      <c r="B47" s="150"/>
      <c r="C47" s="150"/>
      <c r="D47" s="54"/>
      <c r="E47" s="151"/>
      <c r="F47" s="161"/>
      <c r="G47" s="151"/>
      <c r="H47" s="140"/>
      <c r="I47" s="151"/>
      <c r="J47" s="114"/>
    </row>
    <row r="48" spans="1:10" ht="21.75" customHeight="1">
      <c r="A48" s="100"/>
      <c r="B48" s="150"/>
      <c r="C48" s="150"/>
      <c r="D48" s="54"/>
      <c r="E48" s="54"/>
      <c r="F48" s="162"/>
      <c r="G48" s="152"/>
      <c r="H48" s="140"/>
      <c r="I48" s="54"/>
      <c r="J48" s="114"/>
    </row>
    <row r="49" spans="1:10" ht="21.75" customHeight="1">
      <c r="A49" s="54"/>
      <c r="B49" s="150"/>
      <c r="C49" s="150"/>
      <c r="D49" s="54"/>
      <c r="E49" s="54"/>
      <c r="F49" s="162"/>
      <c r="G49" s="152"/>
      <c r="H49" s="140"/>
      <c r="I49" s="54"/>
      <c r="J49" s="114"/>
    </row>
    <row r="50" spans="1:10" ht="21.75" customHeight="1" thickBot="1">
      <c r="A50" s="50"/>
      <c r="B50" s="153"/>
      <c r="C50" s="150"/>
      <c r="D50" s="54"/>
      <c r="E50" s="54"/>
      <c r="F50" s="162"/>
      <c r="G50" s="152"/>
      <c r="H50" s="140"/>
      <c r="I50" s="54"/>
      <c r="J50" s="114"/>
    </row>
    <row r="51" spans="1:10" ht="21.75" customHeight="1" thickTop="1">
      <c r="A51" s="44" t="s">
        <v>119</v>
      </c>
      <c r="B51" s="150"/>
      <c r="C51" s="150"/>
      <c r="D51" s="54"/>
      <c r="E51" s="29"/>
      <c r="F51" s="162"/>
      <c r="G51" s="152"/>
      <c r="H51" s="140"/>
      <c r="I51" s="54"/>
      <c r="J51" s="114"/>
    </row>
    <row r="52" spans="1:10" ht="21.75" customHeight="1">
      <c r="A52" s="16" t="s">
        <v>11</v>
      </c>
      <c r="B52" s="150"/>
      <c r="C52" s="150"/>
      <c r="D52" s="54"/>
      <c r="E52" s="29"/>
      <c r="F52" s="162"/>
      <c r="G52" s="152"/>
      <c r="H52" s="140"/>
      <c r="I52" s="54"/>
      <c r="J52" s="114"/>
    </row>
    <row r="53" spans="1:10" ht="21.75" customHeight="1">
      <c r="A53" s="102" t="s">
        <v>272</v>
      </c>
      <c r="B53" s="150"/>
      <c r="C53" s="150"/>
      <c r="D53" s="54"/>
      <c r="E53" s="29"/>
      <c r="F53" s="162"/>
      <c r="G53" s="152"/>
      <c r="H53" s="140"/>
      <c r="I53" s="54"/>
      <c r="J53" s="114"/>
    </row>
    <row r="54" spans="1:10" ht="21.75" customHeight="1">
      <c r="A54" s="20" t="s">
        <v>12</v>
      </c>
      <c r="B54" s="150"/>
      <c r="C54" s="150"/>
      <c r="D54" s="54"/>
      <c r="E54" s="29"/>
      <c r="F54" s="162"/>
      <c r="G54" s="152"/>
      <c r="H54" s="140"/>
      <c r="I54" s="54"/>
      <c r="J54" s="114"/>
    </row>
    <row r="55" spans="1:10" ht="21.75" customHeight="1">
      <c r="A55" s="29" t="s">
        <v>112</v>
      </c>
      <c r="B55" s="150"/>
      <c r="C55" s="150"/>
      <c r="D55" s="54"/>
      <c r="E55" s="29"/>
      <c r="F55" s="162"/>
      <c r="G55" s="152"/>
      <c r="H55" s="140"/>
      <c r="I55" s="54"/>
      <c r="J55" s="114"/>
    </row>
    <row r="56" spans="1:10" ht="21.75" customHeight="1">
      <c r="A56" s="96"/>
      <c r="B56" s="150"/>
      <c r="C56" s="150"/>
      <c r="D56" s="54"/>
      <c r="E56" s="29"/>
      <c r="F56" s="162"/>
      <c r="G56" s="152"/>
      <c r="H56" s="140"/>
      <c r="I56" s="54"/>
      <c r="J56" s="114"/>
    </row>
    <row r="57" spans="1:10" ht="21.75" customHeight="1">
      <c r="A57" s="105"/>
      <c r="B57" s="150"/>
      <c r="C57" s="150"/>
      <c r="D57" s="54"/>
      <c r="E57" s="29"/>
      <c r="F57" s="162"/>
      <c r="G57" s="152"/>
      <c r="H57" s="140"/>
      <c r="I57" s="54"/>
      <c r="J57" s="114"/>
    </row>
    <row r="58" spans="1:10" ht="21.75" customHeight="1">
      <c r="A58" s="29"/>
      <c r="B58" s="150"/>
      <c r="C58" s="150"/>
      <c r="D58" s="54"/>
      <c r="E58" s="29"/>
      <c r="F58" s="162"/>
      <c r="G58" s="152"/>
      <c r="H58" s="140"/>
      <c r="I58" s="54"/>
      <c r="J58" s="114"/>
    </row>
    <row r="59" spans="1:10" ht="21.75" customHeight="1" thickBot="1">
      <c r="A59" s="50"/>
      <c r="B59" s="150"/>
      <c r="C59" s="150"/>
      <c r="D59" s="54"/>
      <c r="E59" s="29"/>
      <c r="F59" s="162"/>
      <c r="G59" s="152"/>
      <c r="H59" s="140"/>
      <c r="I59" s="54"/>
      <c r="J59" s="114"/>
    </row>
    <row r="60" spans="1:10" ht="21.75" customHeight="1" thickTop="1">
      <c r="A60" s="14" t="s">
        <v>120</v>
      </c>
      <c r="B60" s="150"/>
      <c r="C60" s="150"/>
      <c r="D60" s="54"/>
      <c r="E60" s="29"/>
      <c r="F60" s="162"/>
      <c r="G60" s="152"/>
      <c r="H60" s="140"/>
      <c r="I60" s="54"/>
      <c r="J60" s="114"/>
    </row>
    <row r="61" spans="1:10" ht="21.75" customHeight="1">
      <c r="A61" s="16" t="s">
        <v>11</v>
      </c>
      <c r="B61" s="150"/>
      <c r="C61" s="150"/>
      <c r="D61" s="54"/>
      <c r="E61" s="29"/>
      <c r="F61" s="162"/>
      <c r="G61" s="152"/>
      <c r="H61" s="140"/>
      <c r="I61" s="54"/>
      <c r="J61" s="114"/>
    </row>
    <row r="62" spans="1:10" ht="21.75" customHeight="1">
      <c r="A62" s="20" t="s">
        <v>12</v>
      </c>
      <c r="B62" s="150"/>
      <c r="C62" s="150"/>
      <c r="D62" s="154"/>
      <c r="E62" s="155"/>
      <c r="F62" s="163"/>
      <c r="G62" s="152"/>
      <c r="H62" s="140"/>
      <c r="I62" s="155"/>
      <c r="J62" s="114"/>
    </row>
    <row r="63" spans="1:9" ht="21.75" customHeight="1">
      <c r="A63" s="29" t="s">
        <v>112</v>
      </c>
      <c r="B63" s="140"/>
      <c r="C63" s="140"/>
      <c r="D63" s="141"/>
      <c r="E63" s="141"/>
      <c r="F63" s="160"/>
      <c r="G63" s="142"/>
      <c r="H63" s="140"/>
      <c r="I63" s="141"/>
    </row>
    <row r="64" ht="21.75" customHeight="1">
      <c r="A64" s="96"/>
    </row>
    <row r="65" ht="21" customHeight="1">
      <c r="A65" s="105"/>
    </row>
    <row r="66" ht="21" customHeight="1">
      <c r="A66" s="29"/>
    </row>
    <row r="67" ht="21" customHeight="1" thickBot="1">
      <c r="A67" s="50"/>
    </row>
    <row r="68" ht="21" customHeight="1" thickTop="1">
      <c r="A68" s="14" t="s">
        <v>121</v>
      </c>
    </row>
    <row r="69" ht="21" customHeight="1">
      <c r="A69" s="16" t="s">
        <v>11</v>
      </c>
    </row>
    <row r="70" ht="21" customHeight="1">
      <c r="A70" s="20" t="s">
        <v>12</v>
      </c>
    </row>
    <row r="71" ht="21" customHeight="1">
      <c r="A71" s="29" t="s">
        <v>112</v>
      </c>
    </row>
    <row r="72" ht="21" customHeight="1">
      <c r="A72" s="29" t="s">
        <v>83</v>
      </c>
    </row>
    <row r="73" ht="21" customHeight="1">
      <c r="A73" s="96"/>
    </row>
    <row r="74" ht="21" customHeight="1">
      <c r="A74" s="29"/>
    </row>
    <row r="75" ht="21" customHeight="1" thickBot="1">
      <c r="A75" s="50"/>
    </row>
    <row r="76" ht="16.5" thickBot="1" thickTop="1">
      <c r="A76" s="352" t="s">
        <v>265</v>
      </c>
    </row>
    <row r="77" ht="15.75" thickTop="1">
      <c r="A77" s="351" t="s">
        <v>11</v>
      </c>
    </row>
    <row r="78" ht="15">
      <c r="A78" s="206" t="s">
        <v>273</v>
      </c>
    </row>
    <row r="79" ht="15">
      <c r="A79" s="20" t="s">
        <v>12</v>
      </c>
    </row>
    <row r="80" ht="15">
      <c r="A80" s="29" t="s">
        <v>112</v>
      </c>
    </row>
    <row r="81" ht="15">
      <c r="A81" s="96"/>
    </row>
    <row r="82" ht="15">
      <c r="A82" s="105"/>
    </row>
    <row r="83" ht="15">
      <c r="A83" s="29"/>
    </row>
    <row r="84" ht="15.75" thickBot="1">
      <c r="A84" s="50"/>
    </row>
    <row r="85" ht="15.75" thickTop="1">
      <c r="A85" s="14" t="s">
        <v>266</v>
      </c>
    </row>
    <row r="86" ht="15">
      <c r="A86" s="16" t="s">
        <v>11</v>
      </c>
    </row>
    <row r="87" ht="15">
      <c r="A87" s="20" t="s">
        <v>12</v>
      </c>
    </row>
    <row r="88" ht="15">
      <c r="A88" s="29" t="s">
        <v>112</v>
      </c>
    </row>
    <row r="89" ht="15">
      <c r="A89" s="29" t="s">
        <v>83</v>
      </c>
    </row>
    <row r="90" ht="15">
      <c r="A90" s="96"/>
    </row>
    <row r="91" ht="15">
      <c r="A91" s="29"/>
    </row>
    <row r="92" ht="15.75" thickBot="1">
      <c r="A92" s="50"/>
    </row>
    <row r="93" ht="15.75" thickTop="1">
      <c r="A93" s="14" t="s">
        <v>122</v>
      </c>
    </row>
    <row r="94" ht="15">
      <c r="A94" s="16" t="s">
        <v>11</v>
      </c>
    </row>
    <row r="95" ht="15">
      <c r="A95" s="20" t="s">
        <v>12</v>
      </c>
    </row>
    <row r="96" ht="15">
      <c r="A96" s="29" t="s">
        <v>112</v>
      </c>
    </row>
    <row r="97" ht="15">
      <c r="A97" s="96"/>
    </row>
    <row r="98" ht="15">
      <c r="A98" s="96"/>
    </row>
    <row r="99" ht="15">
      <c r="A99" s="96"/>
    </row>
    <row r="100" ht="15">
      <c r="A100" s="96"/>
    </row>
    <row r="101" ht="15">
      <c r="A101" s="96"/>
    </row>
    <row r="102" ht="15">
      <c r="A102" s="29"/>
    </row>
    <row r="103" ht="15">
      <c r="A103" s="96"/>
    </row>
    <row r="104" ht="15">
      <c r="A104" s="96"/>
    </row>
    <row r="105" ht="15">
      <c r="A105" s="96"/>
    </row>
    <row r="106" ht="15">
      <c r="A106" s="96"/>
    </row>
    <row r="107" ht="15">
      <c r="A107" s="96"/>
    </row>
    <row r="108" ht="15">
      <c r="A108" s="96"/>
    </row>
    <row r="109" ht="15">
      <c r="A109" s="96"/>
    </row>
    <row r="110" ht="15">
      <c r="A110" s="96"/>
    </row>
  </sheetData>
  <sheetProtection/>
  <printOptions gridLines="1"/>
  <pageMargins left="0.5" right="0.25" top="0.55" bottom="0.56" header="0" footer="0"/>
  <pageSetup fitToHeight="2" horizontalDpi="600" verticalDpi="600" orientation="landscape" paperSize="3" scale="65" r:id="rId1"/>
  <rowBreaks count="1" manualBreakCount="1">
    <brk id="50" max="51" man="1"/>
  </rowBreaks>
</worksheet>
</file>

<file path=xl/worksheets/sheet12.xml><?xml version="1.0" encoding="utf-8"?>
<worksheet xmlns="http://schemas.openxmlformats.org/spreadsheetml/2006/main" xmlns:r="http://schemas.openxmlformats.org/officeDocument/2006/relationships">
  <dimension ref="A1:AZ80"/>
  <sheetViews>
    <sheetView view="pageBreakPreview" zoomScale="60" zoomScaleNormal="87" zoomScalePageLayoutView="0" workbookViewId="0" topLeftCell="A1">
      <pane ySplit="7" topLeftCell="BM11" activePane="bottomLeft" state="frozen"/>
      <selection pane="topLeft" activeCell="F86" sqref="F86"/>
      <selection pane="bottomLeft" activeCell="K77" sqref="K77"/>
    </sheetView>
  </sheetViews>
  <sheetFormatPr defaultColWidth="8.88671875" defaultRowHeight="15"/>
  <cols>
    <col min="1" max="1" width="22.6640625" style="1" customWidth="1"/>
    <col min="2" max="5" width="2.99609375" style="1" customWidth="1"/>
    <col min="6" max="6" width="2.99609375" style="164" customWidth="1"/>
    <col min="7" max="9" width="2.99609375" style="1" customWidth="1"/>
    <col min="10" max="10" width="2.99609375" style="0" customWidth="1"/>
    <col min="11" max="11" width="2.99609375" style="165" customWidth="1"/>
    <col min="12" max="12" width="2.99609375" style="114" customWidth="1"/>
    <col min="13" max="15" width="2.99609375" style="0" customWidth="1"/>
    <col min="16" max="16" width="2.99609375" style="165" customWidth="1"/>
    <col min="17" max="17" width="2.99609375" style="114" customWidth="1"/>
    <col min="18" max="20" width="2.99609375" style="0" customWidth="1"/>
    <col min="21" max="21" width="2.99609375" style="165" customWidth="1"/>
    <col min="22" max="22" width="2.99609375" style="114" customWidth="1"/>
    <col min="23" max="25" width="2.99609375" style="0" customWidth="1"/>
    <col min="26" max="26" width="2.99609375" style="165" customWidth="1"/>
    <col min="27" max="27" width="2.99609375" style="114" customWidth="1"/>
    <col min="28" max="30" width="2.99609375" style="0" customWidth="1"/>
    <col min="31" max="31" width="2.99609375" style="165" customWidth="1"/>
    <col min="32" max="32" width="2.99609375" style="114" customWidth="1"/>
    <col min="33" max="35" width="2.99609375" style="0" customWidth="1"/>
    <col min="36" max="36" width="2.99609375" style="165" customWidth="1"/>
    <col min="37" max="37" width="2.99609375" style="114" customWidth="1"/>
    <col min="38" max="40" width="2.99609375" style="0" customWidth="1"/>
    <col min="41" max="41" width="2.99609375" style="165" customWidth="1"/>
    <col min="42" max="42" width="2.99609375" style="114" customWidth="1"/>
    <col min="43" max="45" width="2.99609375" style="0" customWidth="1"/>
    <col min="46" max="46" width="2.99609375" style="165" customWidth="1"/>
    <col min="47" max="47" width="2.99609375" style="114" customWidth="1"/>
    <col min="48" max="50" width="2.99609375" style="0" customWidth="1"/>
    <col min="51" max="51" width="2.99609375" style="165" customWidth="1"/>
    <col min="52" max="52" width="8.3359375" style="114" customWidth="1"/>
    <col min="53" max="55" width="2.99609375" style="0" customWidth="1"/>
  </cols>
  <sheetData>
    <row r="1" spans="1:10" ht="21.75" customHeight="1">
      <c r="A1" s="353" t="s">
        <v>8</v>
      </c>
      <c r="B1" s="140"/>
      <c r="C1" s="140"/>
      <c r="D1" s="143"/>
      <c r="E1" s="143"/>
      <c r="F1" s="157"/>
      <c r="G1" s="54"/>
      <c r="H1" s="140"/>
      <c r="I1" s="144"/>
      <c r="J1" s="114"/>
    </row>
    <row r="2" spans="1:10" ht="21.75" customHeight="1">
      <c r="A2" s="57">
        <v>41158</v>
      </c>
      <c r="B2" s="145"/>
      <c r="C2" s="140"/>
      <c r="D2" s="140"/>
      <c r="E2" s="143"/>
      <c r="F2" s="157"/>
      <c r="G2" s="54"/>
      <c r="H2" s="140"/>
      <c r="I2" s="144"/>
      <c r="J2" s="114"/>
    </row>
    <row r="3" spans="1:10" ht="21.75" customHeight="1">
      <c r="A3" s="123" t="s">
        <v>117</v>
      </c>
      <c r="B3" s="145"/>
      <c r="C3" s="140"/>
      <c r="D3" s="140"/>
      <c r="E3" s="146"/>
      <c r="F3" s="158"/>
      <c r="G3" s="147"/>
      <c r="H3" s="140"/>
      <c r="I3" s="144"/>
      <c r="J3" s="114"/>
    </row>
    <row r="4" spans="1:10" ht="21.75" customHeight="1" thickBot="1">
      <c r="A4" s="354" t="s">
        <v>223</v>
      </c>
      <c r="B4" s="148"/>
      <c r="C4" s="139"/>
      <c r="D4" s="143"/>
      <c r="E4" s="143"/>
      <c r="F4" s="157"/>
      <c r="G4" s="143"/>
      <c r="H4" s="140"/>
      <c r="I4" s="143"/>
      <c r="J4" s="114"/>
    </row>
    <row r="5" spans="2:10" ht="21.75" customHeight="1">
      <c r="B5" s="140"/>
      <c r="C5" s="140"/>
      <c r="D5" s="140"/>
      <c r="E5" s="140"/>
      <c r="F5" s="160"/>
      <c r="G5" s="140"/>
      <c r="H5" s="140"/>
      <c r="I5" s="140"/>
      <c r="J5" s="114"/>
    </row>
    <row r="6" spans="1:10" ht="21.75" customHeight="1">
      <c r="A6" s="1" t="s">
        <v>10</v>
      </c>
      <c r="B6" s="140"/>
      <c r="C6" s="140"/>
      <c r="D6" s="140"/>
      <c r="E6" s="140"/>
      <c r="F6" s="159"/>
      <c r="G6" s="140"/>
      <c r="H6" s="140"/>
      <c r="I6" s="140"/>
      <c r="J6" s="114"/>
    </row>
    <row r="7" spans="2:52" ht="21.75" customHeight="1" thickBot="1">
      <c r="B7" s="140">
        <v>1</v>
      </c>
      <c r="C7" s="140">
        <f aca="true" t="shared" si="0" ref="C7:AY7">B7+1</f>
        <v>2</v>
      </c>
      <c r="D7" s="140">
        <f t="shared" si="0"/>
        <v>3</v>
      </c>
      <c r="E7" s="140">
        <f t="shared" si="0"/>
        <v>4</v>
      </c>
      <c r="F7" s="159">
        <f t="shared" si="0"/>
        <v>5</v>
      </c>
      <c r="G7" s="140">
        <f t="shared" si="0"/>
        <v>6</v>
      </c>
      <c r="H7" s="140">
        <f t="shared" si="0"/>
        <v>7</v>
      </c>
      <c r="I7" s="140">
        <f t="shared" si="0"/>
        <v>8</v>
      </c>
      <c r="J7" s="140">
        <f t="shared" si="0"/>
        <v>9</v>
      </c>
      <c r="K7" s="159">
        <f t="shared" si="0"/>
        <v>10</v>
      </c>
      <c r="L7" s="140">
        <f t="shared" si="0"/>
        <v>11</v>
      </c>
      <c r="M7" s="140">
        <f t="shared" si="0"/>
        <v>12</v>
      </c>
      <c r="N7" s="140">
        <f t="shared" si="0"/>
        <v>13</v>
      </c>
      <c r="O7" s="140">
        <f t="shared" si="0"/>
        <v>14</v>
      </c>
      <c r="P7" s="159">
        <f t="shared" si="0"/>
        <v>15</v>
      </c>
      <c r="Q7" s="140">
        <f t="shared" si="0"/>
        <v>16</v>
      </c>
      <c r="R7" s="140">
        <f t="shared" si="0"/>
        <v>17</v>
      </c>
      <c r="S7" s="140">
        <f t="shared" si="0"/>
        <v>18</v>
      </c>
      <c r="T7" s="140">
        <f t="shared" si="0"/>
        <v>19</v>
      </c>
      <c r="U7" s="159">
        <f t="shared" si="0"/>
        <v>20</v>
      </c>
      <c r="V7" s="140">
        <f t="shared" si="0"/>
        <v>21</v>
      </c>
      <c r="W7" s="140">
        <f t="shared" si="0"/>
        <v>22</v>
      </c>
      <c r="X7" s="140">
        <f t="shared" si="0"/>
        <v>23</v>
      </c>
      <c r="Y7" s="140">
        <f t="shared" si="0"/>
        <v>24</v>
      </c>
      <c r="Z7" s="159">
        <f t="shared" si="0"/>
        <v>25</v>
      </c>
      <c r="AA7" s="140">
        <f t="shared" si="0"/>
        <v>26</v>
      </c>
      <c r="AB7" s="140">
        <f t="shared" si="0"/>
        <v>27</v>
      </c>
      <c r="AC7" s="140">
        <f t="shared" si="0"/>
        <v>28</v>
      </c>
      <c r="AD7" s="140">
        <f t="shared" si="0"/>
        <v>29</v>
      </c>
      <c r="AE7" s="159">
        <f t="shared" si="0"/>
        <v>30</v>
      </c>
      <c r="AF7" s="140">
        <f t="shared" si="0"/>
        <v>31</v>
      </c>
      <c r="AG7" s="140">
        <f t="shared" si="0"/>
        <v>32</v>
      </c>
      <c r="AH7" s="140">
        <f t="shared" si="0"/>
        <v>33</v>
      </c>
      <c r="AI7" s="140">
        <f t="shared" si="0"/>
        <v>34</v>
      </c>
      <c r="AJ7" s="159">
        <f t="shared" si="0"/>
        <v>35</v>
      </c>
      <c r="AK7" s="140">
        <f t="shared" si="0"/>
        <v>36</v>
      </c>
      <c r="AL7" s="140">
        <f t="shared" si="0"/>
        <v>37</v>
      </c>
      <c r="AM7" s="140">
        <f t="shared" si="0"/>
        <v>38</v>
      </c>
      <c r="AN7" s="140">
        <f t="shared" si="0"/>
        <v>39</v>
      </c>
      <c r="AO7" s="159">
        <f t="shared" si="0"/>
        <v>40</v>
      </c>
      <c r="AP7" s="140">
        <f t="shared" si="0"/>
        <v>41</v>
      </c>
      <c r="AQ7" s="140">
        <f t="shared" si="0"/>
        <v>42</v>
      </c>
      <c r="AR7" s="140">
        <f t="shared" si="0"/>
        <v>43</v>
      </c>
      <c r="AS7" s="140">
        <f t="shared" si="0"/>
        <v>44</v>
      </c>
      <c r="AT7" s="159">
        <f t="shared" si="0"/>
        <v>45</v>
      </c>
      <c r="AU7" s="140">
        <f t="shared" si="0"/>
        <v>46</v>
      </c>
      <c r="AV7" s="140">
        <f t="shared" si="0"/>
        <v>47</v>
      </c>
      <c r="AW7" s="140">
        <f t="shared" si="0"/>
        <v>48</v>
      </c>
      <c r="AX7" s="140">
        <f t="shared" si="0"/>
        <v>49</v>
      </c>
      <c r="AY7" s="159">
        <f t="shared" si="0"/>
        <v>50</v>
      </c>
      <c r="AZ7" t="s">
        <v>124</v>
      </c>
    </row>
    <row r="8" spans="1:10" ht="21.75" customHeight="1" thickTop="1">
      <c r="A8" s="14" t="s">
        <v>260</v>
      </c>
      <c r="B8" s="150"/>
      <c r="C8" s="150"/>
      <c r="D8" s="54"/>
      <c r="E8" s="151"/>
      <c r="F8" s="161"/>
      <c r="G8" s="151"/>
      <c r="H8" s="140"/>
      <c r="I8" s="151"/>
      <c r="J8" s="114"/>
    </row>
    <row r="9" spans="1:10" ht="21.75" customHeight="1">
      <c r="A9" s="16" t="s">
        <v>11</v>
      </c>
      <c r="B9" s="150"/>
      <c r="C9" s="150"/>
      <c r="D9" s="54"/>
      <c r="E9" s="54"/>
      <c r="F9" s="162"/>
      <c r="G9" s="152"/>
      <c r="H9" s="140"/>
      <c r="I9" s="54"/>
      <c r="J9" s="114"/>
    </row>
    <row r="10" spans="1:10" ht="21.75" customHeight="1">
      <c r="A10" s="136"/>
      <c r="B10" s="150"/>
      <c r="C10" s="150"/>
      <c r="D10" s="54"/>
      <c r="E10" s="54"/>
      <c r="F10" s="162"/>
      <c r="G10" s="152"/>
      <c r="H10" s="140"/>
      <c r="I10" s="54"/>
      <c r="J10" s="114"/>
    </row>
    <row r="11" spans="1:10" ht="21.75" customHeight="1">
      <c r="A11" s="20" t="s">
        <v>12</v>
      </c>
      <c r="B11" s="150"/>
      <c r="C11" s="150"/>
      <c r="D11" s="54"/>
      <c r="E11" s="54"/>
      <c r="F11" s="162"/>
      <c r="G11" s="152"/>
      <c r="H11" s="140"/>
      <c r="I11" s="54"/>
      <c r="J11" s="114"/>
    </row>
    <row r="12" spans="1:10" ht="21.75" customHeight="1">
      <c r="A12" s="29" t="s">
        <v>112</v>
      </c>
      <c r="B12" s="150"/>
      <c r="C12" s="150"/>
      <c r="D12" s="54"/>
      <c r="E12" s="54"/>
      <c r="F12" s="162"/>
      <c r="G12" s="152"/>
      <c r="H12" s="140"/>
      <c r="I12" s="54"/>
      <c r="J12" s="114"/>
    </row>
    <row r="13" spans="1:10" ht="21.75" customHeight="1">
      <c r="A13" s="29"/>
      <c r="B13" s="150"/>
      <c r="C13" s="150"/>
      <c r="D13" s="54"/>
      <c r="E13" s="54"/>
      <c r="F13" s="162"/>
      <c r="G13" s="152"/>
      <c r="H13" s="140"/>
      <c r="I13" s="54"/>
      <c r="J13" s="114"/>
    </row>
    <row r="14" spans="1:10" ht="21.75" customHeight="1">
      <c r="A14" s="29"/>
      <c r="B14" s="150"/>
      <c r="C14" s="150"/>
      <c r="D14" s="54"/>
      <c r="E14" s="54"/>
      <c r="F14" s="162"/>
      <c r="G14" s="152"/>
      <c r="H14" s="140"/>
      <c r="I14" s="54"/>
      <c r="J14" s="114"/>
    </row>
    <row r="15" spans="1:10" ht="21.75" customHeight="1">
      <c r="A15" s="16"/>
      <c r="B15" s="150"/>
      <c r="C15" s="150"/>
      <c r="D15" s="54"/>
      <c r="E15" s="54"/>
      <c r="F15" s="162"/>
      <c r="G15" s="152"/>
      <c r="H15" s="140"/>
      <c r="I15" s="54"/>
      <c r="J15" s="114"/>
    </row>
    <row r="16" spans="1:10" ht="21.75" customHeight="1" thickBot="1">
      <c r="A16" s="50"/>
      <c r="B16" s="150"/>
      <c r="C16" s="150"/>
      <c r="D16" s="54"/>
      <c r="E16" s="54"/>
      <c r="F16" s="162"/>
      <c r="G16" s="152"/>
      <c r="H16" s="140"/>
      <c r="I16" s="54"/>
      <c r="J16" s="114"/>
    </row>
    <row r="17" spans="1:10" ht="21.75" customHeight="1" thickTop="1">
      <c r="A17" s="44" t="s">
        <v>118</v>
      </c>
      <c r="B17" s="150"/>
      <c r="C17" s="150"/>
      <c r="D17" s="54"/>
      <c r="E17" s="54"/>
      <c r="F17" s="162"/>
      <c r="G17" s="152"/>
      <c r="H17" s="140"/>
      <c r="I17" s="54"/>
      <c r="J17" s="114"/>
    </row>
    <row r="18" spans="1:10" ht="21.75" customHeight="1">
      <c r="A18" s="16" t="s">
        <v>11</v>
      </c>
      <c r="B18" s="150"/>
      <c r="C18" s="150"/>
      <c r="D18" s="54"/>
      <c r="E18" s="54"/>
      <c r="F18" s="162"/>
      <c r="G18" s="152"/>
      <c r="H18" s="140"/>
      <c r="I18" s="54"/>
      <c r="J18" s="114"/>
    </row>
    <row r="19" spans="1:10" ht="21.75" customHeight="1">
      <c r="A19" s="16"/>
      <c r="B19" s="150"/>
      <c r="C19" s="150"/>
      <c r="D19" s="54"/>
      <c r="E19" s="54"/>
      <c r="F19" s="162"/>
      <c r="G19" s="152"/>
      <c r="H19" s="140"/>
      <c r="I19" s="54"/>
      <c r="J19" s="114"/>
    </row>
    <row r="20" spans="1:10" ht="21.75" customHeight="1">
      <c r="A20" s="20" t="s">
        <v>12</v>
      </c>
      <c r="B20" s="153"/>
      <c r="C20" s="150"/>
      <c r="D20" s="54"/>
      <c r="E20" s="54"/>
      <c r="F20" s="162"/>
      <c r="G20" s="152"/>
      <c r="H20" s="140"/>
      <c r="I20" s="54"/>
      <c r="J20" s="114"/>
    </row>
    <row r="21" spans="1:10" ht="21.75" customHeight="1">
      <c r="A21" s="29" t="s">
        <v>112</v>
      </c>
      <c r="B21" s="150"/>
      <c r="C21" s="150"/>
      <c r="D21" s="54"/>
      <c r="E21" s="29"/>
      <c r="F21" s="162"/>
      <c r="G21" s="152"/>
      <c r="H21" s="140"/>
      <c r="I21" s="54"/>
      <c r="J21" s="114"/>
    </row>
    <row r="22" spans="1:10" ht="21.75" customHeight="1">
      <c r="A22" s="16"/>
      <c r="B22" s="150"/>
      <c r="C22" s="150"/>
      <c r="D22" s="54"/>
      <c r="E22" s="29"/>
      <c r="F22" s="162"/>
      <c r="G22" s="152"/>
      <c r="H22" s="140"/>
      <c r="I22" s="54"/>
      <c r="J22" s="114"/>
    </row>
    <row r="23" spans="1:10" ht="21.75" customHeight="1">
      <c r="A23" s="54"/>
      <c r="B23" s="150"/>
      <c r="C23" s="150"/>
      <c r="D23" s="154"/>
      <c r="E23" s="155"/>
      <c r="F23" s="163"/>
      <c r="G23" s="152"/>
      <c r="H23" s="140"/>
      <c r="I23" s="155"/>
      <c r="J23" s="114"/>
    </row>
    <row r="24" spans="1:10" ht="21.75" customHeight="1">
      <c r="A24" s="54"/>
      <c r="B24" s="150"/>
      <c r="C24" s="150"/>
      <c r="D24" s="54"/>
      <c r="E24" s="151"/>
      <c r="F24" s="161"/>
      <c r="G24" s="151"/>
      <c r="H24" s="140"/>
      <c r="I24" s="151"/>
      <c r="J24" s="114"/>
    </row>
    <row r="25" spans="1:10" ht="21.75" customHeight="1">
      <c r="A25" s="54"/>
      <c r="B25" s="150"/>
      <c r="C25" s="150"/>
      <c r="D25" s="54"/>
      <c r="E25" s="151"/>
      <c r="F25" s="161"/>
      <c r="G25" s="151"/>
      <c r="H25" s="140"/>
      <c r="I25" s="151"/>
      <c r="J25" s="114"/>
    </row>
    <row r="26" spans="1:10" ht="21.75" customHeight="1" thickBot="1">
      <c r="A26" s="50"/>
      <c r="B26" s="150"/>
      <c r="C26" s="150"/>
      <c r="D26" s="54"/>
      <c r="E26" s="151"/>
      <c r="F26" s="161"/>
      <c r="G26" s="151"/>
      <c r="H26" s="140"/>
      <c r="I26" s="151"/>
      <c r="J26" s="114"/>
    </row>
    <row r="27" spans="1:10" ht="21.75" customHeight="1" thickTop="1">
      <c r="A27" s="44" t="s">
        <v>119</v>
      </c>
      <c r="B27" s="150"/>
      <c r="C27" s="150"/>
      <c r="D27" s="54"/>
      <c r="E27" s="54"/>
      <c r="F27" s="162"/>
      <c r="G27" s="152"/>
      <c r="H27" s="140"/>
      <c r="I27" s="54"/>
      <c r="J27" s="114"/>
    </row>
    <row r="28" spans="1:10" ht="21.75" customHeight="1">
      <c r="A28" s="16" t="s">
        <v>11</v>
      </c>
      <c r="B28" s="150"/>
      <c r="C28" s="150"/>
      <c r="D28" s="54"/>
      <c r="E28" s="54"/>
      <c r="F28" s="162"/>
      <c r="G28" s="152"/>
      <c r="H28" s="140"/>
      <c r="I28" s="54"/>
      <c r="J28" s="114"/>
    </row>
    <row r="29" spans="1:10" ht="21.75" customHeight="1">
      <c r="A29" s="16"/>
      <c r="B29" s="150"/>
      <c r="C29" s="150"/>
      <c r="D29" s="54"/>
      <c r="E29" s="54"/>
      <c r="F29" s="162"/>
      <c r="G29" s="152"/>
      <c r="H29" s="140"/>
      <c r="I29" s="54"/>
      <c r="J29" s="114"/>
    </row>
    <row r="30" spans="1:10" ht="21.75" customHeight="1">
      <c r="A30" s="20" t="s">
        <v>12</v>
      </c>
      <c r="B30" s="153"/>
      <c r="C30" s="150"/>
      <c r="D30" s="54"/>
      <c r="E30" s="54"/>
      <c r="F30" s="162"/>
      <c r="G30" s="152"/>
      <c r="H30" s="140"/>
      <c r="I30" s="54"/>
      <c r="J30" s="114"/>
    </row>
    <row r="31" spans="1:10" ht="21.75" customHeight="1">
      <c r="A31" s="29" t="s">
        <v>112</v>
      </c>
      <c r="B31" s="150"/>
      <c r="C31" s="150"/>
      <c r="D31" s="54"/>
      <c r="E31" s="29"/>
      <c r="F31" s="162"/>
      <c r="G31" s="152"/>
      <c r="H31" s="140"/>
      <c r="I31" s="54"/>
      <c r="J31" s="114"/>
    </row>
    <row r="32" spans="1:10" ht="21.75" customHeight="1">
      <c r="A32" s="29"/>
      <c r="B32" s="150"/>
      <c r="C32" s="150"/>
      <c r="D32" s="54"/>
      <c r="E32" s="29"/>
      <c r="F32" s="162"/>
      <c r="G32" s="152"/>
      <c r="H32" s="140"/>
      <c r="I32" s="54"/>
      <c r="J32" s="114"/>
    </row>
    <row r="33" spans="1:10" ht="21.75" customHeight="1">
      <c r="A33" s="29"/>
      <c r="B33" s="150"/>
      <c r="C33" s="150"/>
      <c r="D33" s="154"/>
      <c r="E33" s="155"/>
      <c r="F33" s="163"/>
      <c r="G33" s="152"/>
      <c r="H33" s="140"/>
      <c r="I33" s="155"/>
      <c r="J33" s="114"/>
    </row>
    <row r="34" spans="1:10" ht="21.75" customHeight="1">
      <c r="A34" s="29"/>
      <c r="B34" s="150"/>
      <c r="C34" s="150"/>
      <c r="D34" s="54"/>
      <c r="E34" s="151"/>
      <c r="F34" s="161"/>
      <c r="G34" s="151"/>
      <c r="H34" s="140"/>
      <c r="I34" s="151"/>
      <c r="J34" s="114"/>
    </row>
    <row r="35" spans="1:10" ht="21.75" customHeight="1" thickBot="1">
      <c r="A35" s="50"/>
      <c r="B35" s="150"/>
      <c r="C35" s="150"/>
      <c r="D35" s="54"/>
      <c r="E35" s="54"/>
      <c r="F35" s="162"/>
      <c r="G35" s="152"/>
      <c r="H35" s="140"/>
      <c r="I35" s="54"/>
      <c r="J35" s="114"/>
    </row>
    <row r="36" spans="1:10" ht="21.75" customHeight="1" thickTop="1">
      <c r="A36" s="14" t="s">
        <v>120</v>
      </c>
      <c r="B36" s="150"/>
      <c r="C36" s="150"/>
      <c r="D36" s="54"/>
      <c r="E36" s="54"/>
      <c r="F36" s="162"/>
      <c r="G36" s="152"/>
      <c r="H36" s="140"/>
      <c r="I36" s="54"/>
      <c r="J36" s="114"/>
    </row>
    <row r="37" spans="1:10" ht="21.75" customHeight="1">
      <c r="A37" s="16" t="s">
        <v>11</v>
      </c>
      <c r="B37" s="150"/>
      <c r="C37" s="150"/>
      <c r="D37" s="54"/>
      <c r="E37" s="54"/>
      <c r="F37" s="162"/>
      <c r="G37" s="152"/>
      <c r="H37" s="140"/>
      <c r="I37" s="54"/>
      <c r="J37" s="114"/>
    </row>
    <row r="38" spans="1:10" ht="21.75" customHeight="1">
      <c r="A38" s="20" t="s">
        <v>12</v>
      </c>
      <c r="B38" s="150"/>
      <c r="C38" s="150"/>
      <c r="D38" s="54"/>
      <c r="E38" s="54"/>
      <c r="F38" s="162"/>
      <c r="G38" s="152"/>
      <c r="H38" s="140"/>
      <c r="I38" s="54"/>
      <c r="J38" s="114"/>
    </row>
    <row r="39" spans="1:10" ht="21.75" customHeight="1">
      <c r="A39" s="29" t="s">
        <v>112</v>
      </c>
      <c r="B39" s="153"/>
      <c r="C39" s="150"/>
      <c r="D39" s="54"/>
      <c r="E39" s="54"/>
      <c r="F39" s="162"/>
      <c r="G39" s="152"/>
      <c r="H39" s="140"/>
      <c r="I39" s="54"/>
      <c r="J39" s="114"/>
    </row>
    <row r="40" spans="1:10" ht="21.75" customHeight="1">
      <c r="A40" s="29"/>
      <c r="B40" s="150"/>
      <c r="C40" s="150"/>
      <c r="D40" s="54"/>
      <c r="E40" s="29"/>
      <c r="F40" s="162"/>
      <c r="G40" s="152"/>
      <c r="H40" s="140"/>
      <c r="I40" s="54"/>
      <c r="J40" s="114"/>
    </row>
    <row r="41" spans="1:10" ht="21.75" customHeight="1">
      <c r="A41" s="29"/>
      <c r="B41" s="150"/>
      <c r="C41" s="150"/>
      <c r="D41" s="54"/>
      <c r="E41" s="29"/>
      <c r="F41" s="162"/>
      <c r="G41" s="152"/>
      <c r="H41" s="140"/>
      <c r="I41" s="54"/>
      <c r="J41" s="114"/>
    </row>
    <row r="42" spans="1:10" ht="21.75" customHeight="1">
      <c r="A42" s="29"/>
      <c r="B42" s="150"/>
      <c r="C42" s="150"/>
      <c r="D42" s="154"/>
      <c r="E42" s="155"/>
      <c r="F42" s="163"/>
      <c r="G42" s="152"/>
      <c r="H42" s="140"/>
      <c r="I42" s="155"/>
      <c r="J42" s="114"/>
    </row>
    <row r="43" spans="1:10" ht="21.75" customHeight="1" thickBot="1">
      <c r="A43" s="50"/>
      <c r="B43" s="150"/>
      <c r="C43" s="150"/>
      <c r="D43" s="54"/>
      <c r="E43" s="151"/>
      <c r="F43" s="161"/>
      <c r="G43" s="151"/>
      <c r="H43" s="140"/>
      <c r="I43" s="151"/>
      <c r="J43" s="114"/>
    </row>
    <row r="44" spans="1:10" ht="21.75" customHeight="1" thickTop="1">
      <c r="A44" s="14" t="s">
        <v>121</v>
      </c>
      <c r="B44" s="150"/>
      <c r="C44" s="150"/>
      <c r="D44" s="54"/>
      <c r="E44" s="54"/>
      <c r="F44" s="162"/>
      <c r="G44" s="152"/>
      <c r="H44" s="140"/>
      <c r="I44" s="54"/>
      <c r="J44" s="114"/>
    </row>
    <row r="45" spans="1:10" ht="21.75" customHeight="1">
      <c r="A45" s="16" t="s">
        <v>11</v>
      </c>
      <c r="B45" s="150"/>
      <c r="C45" s="150"/>
      <c r="D45" s="54"/>
      <c r="E45" s="54"/>
      <c r="F45" s="162"/>
      <c r="G45" s="152"/>
      <c r="H45" s="140"/>
      <c r="I45" s="54"/>
      <c r="J45" s="114"/>
    </row>
    <row r="46" spans="1:10" ht="21.75" customHeight="1">
      <c r="A46" s="20" t="s">
        <v>12</v>
      </c>
      <c r="B46" s="153"/>
      <c r="C46" s="150"/>
      <c r="D46" s="54"/>
      <c r="E46" s="54"/>
      <c r="F46" s="162"/>
      <c r="G46" s="152"/>
      <c r="H46" s="140"/>
      <c r="I46" s="54"/>
      <c r="J46" s="114"/>
    </row>
    <row r="47" spans="1:10" ht="21.75" customHeight="1">
      <c r="A47" s="29" t="s">
        <v>112</v>
      </c>
      <c r="B47" s="150"/>
      <c r="C47" s="150"/>
      <c r="D47" s="54"/>
      <c r="E47" s="29"/>
      <c r="F47" s="162"/>
      <c r="G47" s="152"/>
      <c r="H47" s="140"/>
      <c r="I47" s="54"/>
      <c r="J47" s="114"/>
    </row>
    <row r="48" spans="1:10" ht="21.75" customHeight="1">
      <c r="A48" s="29"/>
      <c r="B48" s="150"/>
      <c r="C48" s="150"/>
      <c r="D48" s="54"/>
      <c r="E48" s="29"/>
      <c r="F48" s="162"/>
      <c r="G48" s="152"/>
      <c r="H48" s="140"/>
      <c r="I48" s="54"/>
      <c r="J48" s="114"/>
    </row>
    <row r="49" spans="1:10" ht="21.75" customHeight="1">
      <c r="A49" s="29"/>
      <c r="B49" s="150"/>
      <c r="C49" s="150"/>
      <c r="D49" s="54"/>
      <c r="E49" s="29"/>
      <c r="F49" s="162"/>
      <c r="G49" s="152"/>
      <c r="H49" s="140"/>
      <c r="I49" s="54"/>
      <c r="J49" s="114"/>
    </row>
    <row r="50" spans="1:10" ht="21.75" customHeight="1">
      <c r="A50" s="29"/>
      <c r="B50" s="150"/>
      <c r="C50" s="150"/>
      <c r="D50" s="54"/>
      <c r="E50" s="29"/>
      <c r="F50" s="162"/>
      <c r="G50" s="152"/>
      <c r="H50" s="140"/>
      <c r="I50" s="54"/>
      <c r="J50" s="114"/>
    </row>
    <row r="51" spans="1:10" ht="21.75" customHeight="1" thickBot="1">
      <c r="A51" s="50"/>
      <c r="B51" s="150"/>
      <c r="C51" s="150"/>
      <c r="D51" s="54"/>
      <c r="E51" s="29"/>
      <c r="F51" s="162"/>
      <c r="G51" s="152"/>
      <c r="H51" s="140"/>
      <c r="I51" s="54"/>
      <c r="J51" s="114"/>
    </row>
    <row r="52" spans="1:10" ht="21.75" customHeight="1" thickTop="1">
      <c r="A52" s="14" t="s">
        <v>265</v>
      </c>
      <c r="B52" s="150"/>
      <c r="C52" s="150"/>
      <c r="D52" s="54"/>
      <c r="E52" s="29"/>
      <c r="F52" s="162"/>
      <c r="G52" s="152"/>
      <c r="H52" s="140"/>
      <c r="I52" s="54"/>
      <c r="J52" s="114"/>
    </row>
    <row r="53" spans="1:10" ht="21.75" customHeight="1">
      <c r="A53" s="16" t="s">
        <v>11</v>
      </c>
      <c r="B53" s="150"/>
      <c r="C53" s="150"/>
      <c r="D53" s="54"/>
      <c r="E53" s="29"/>
      <c r="F53" s="162"/>
      <c r="G53" s="152"/>
      <c r="H53" s="140"/>
      <c r="I53" s="54"/>
      <c r="J53" s="114"/>
    </row>
    <row r="54" spans="1:10" ht="21.75" customHeight="1">
      <c r="A54" s="20" t="s">
        <v>12</v>
      </c>
      <c r="B54" s="150"/>
      <c r="C54" s="150"/>
      <c r="D54" s="54"/>
      <c r="E54" s="29"/>
      <c r="F54" s="162"/>
      <c r="G54" s="152"/>
      <c r="H54" s="140"/>
      <c r="I54" s="54"/>
      <c r="J54" s="114"/>
    </row>
    <row r="55" spans="1:10" ht="21.75" customHeight="1">
      <c r="A55" s="29" t="s">
        <v>112</v>
      </c>
      <c r="B55" s="150"/>
      <c r="C55" s="150"/>
      <c r="D55" s="54"/>
      <c r="E55" s="29"/>
      <c r="F55" s="162"/>
      <c r="G55" s="152"/>
      <c r="H55" s="140"/>
      <c r="I55" s="54"/>
      <c r="J55" s="114"/>
    </row>
    <row r="56" spans="1:10" ht="21.75" customHeight="1">
      <c r="A56" s="29"/>
      <c r="B56" s="150"/>
      <c r="C56" s="150"/>
      <c r="D56" s="54"/>
      <c r="E56" s="29"/>
      <c r="F56" s="162"/>
      <c r="G56" s="152"/>
      <c r="H56" s="140"/>
      <c r="I56" s="54"/>
      <c r="J56" s="114"/>
    </row>
    <row r="57" spans="1:10" ht="21.75" customHeight="1">
      <c r="A57" s="29"/>
      <c r="B57" s="150"/>
      <c r="C57" s="150"/>
      <c r="D57" s="54"/>
      <c r="E57" s="29"/>
      <c r="F57" s="162"/>
      <c r="G57" s="152"/>
      <c r="H57" s="140"/>
      <c r="I57" s="54"/>
      <c r="J57" s="114"/>
    </row>
    <row r="58" spans="1:10" ht="21.75" customHeight="1">
      <c r="A58" s="29"/>
      <c r="B58" s="150"/>
      <c r="C58" s="150"/>
      <c r="D58" s="154"/>
      <c r="E58" s="155"/>
      <c r="F58" s="163"/>
      <c r="G58" s="152"/>
      <c r="H58" s="140"/>
      <c r="I58" s="155"/>
      <c r="J58" s="114"/>
    </row>
    <row r="59" spans="1:9" ht="21.75" customHeight="1" thickBot="1">
      <c r="A59" s="50"/>
      <c r="B59" s="140"/>
      <c r="C59" s="140"/>
      <c r="D59" s="141"/>
      <c r="E59" s="141"/>
      <c r="F59" s="160"/>
      <c r="G59" s="142"/>
      <c r="H59" s="140"/>
      <c r="I59" s="141"/>
    </row>
    <row r="60" ht="21.75" customHeight="1" thickTop="1">
      <c r="A60" s="14" t="s">
        <v>266</v>
      </c>
    </row>
    <row r="61" ht="21" customHeight="1">
      <c r="A61" s="16" t="s">
        <v>11</v>
      </c>
    </row>
    <row r="62" ht="21" customHeight="1">
      <c r="A62" s="16"/>
    </row>
    <row r="63" ht="21" customHeight="1">
      <c r="A63" s="20" t="s">
        <v>12</v>
      </c>
    </row>
    <row r="64" ht="21" customHeight="1">
      <c r="A64" s="29" t="s">
        <v>112</v>
      </c>
    </row>
    <row r="65" ht="21" customHeight="1">
      <c r="A65" s="29"/>
    </row>
    <row r="66" ht="21" customHeight="1">
      <c r="A66" s="29"/>
    </row>
    <row r="67" ht="21" customHeight="1">
      <c r="A67" s="29"/>
    </row>
    <row r="68" ht="21" customHeight="1" thickBot="1">
      <c r="A68" s="50"/>
    </row>
    <row r="69" ht="21" customHeight="1" thickTop="1">
      <c r="A69" s="14" t="s">
        <v>122</v>
      </c>
    </row>
    <row r="70" ht="21" customHeight="1">
      <c r="A70" s="16" t="s">
        <v>11</v>
      </c>
    </row>
    <row r="71" ht="21" customHeight="1">
      <c r="A71" s="16"/>
    </row>
    <row r="72" ht="15">
      <c r="A72" s="20" t="s">
        <v>12</v>
      </c>
    </row>
    <row r="73" ht="15">
      <c r="A73" s="29" t="s">
        <v>112</v>
      </c>
    </row>
    <row r="74" ht="15">
      <c r="A74" s="29"/>
    </row>
    <row r="75" ht="15">
      <c r="A75" s="29"/>
    </row>
    <row r="76" ht="15">
      <c r="A76" s="29"/>
    </row>
    <row r="77" ht="15">
      <c r="A77" s="29"/>
    </row>
    <row r="78" ht="15">
      <c r="A78" s="29"/>
    </row>
    <row r="79" ht="15">
      <c r="A79" s="29"/>
    </row>
    <row r="80" ht="15.75" thickBot="1">
      <c r="A80" s="207"/>
    </row>
    <row r="81" ht="15.75" thickTop="1"/>
  </sheetData>
  <sheetProtection/>
  <printOptions gridLines="1"/>
  <pageMargins left="0.5" right="0.25" top="0.55" bottom="0.56" header="0" footer="0"/>
  <pageSetup fitToHeight="2" horizontalDpi="600" verticalDpi="600" orientation="landscape" paperSize="3" scale="75" r:id="rId1"/>
  <rowBreaks count="1" manualBreakCount="1">
    <brk id="43" max="51" man="1"/>
  </rowBreaks>
</worksheet>
</file>

<file path=xl/worksheets/sheet13.xml><?xml version="1.0" encoding="utf-8"?>
<worksheet xmlns="http://schemas.openxmlformats.org/spreadsheetml/2006/main" xmlns:r="http://schemas.openxmlformats.org/officeDocument/2006/relationships">
  <dimension ref="A1:IV78"/>
  <sheetViews>
    <sheetView zoomScale="87" zoomScaleNormal="87" zoomScalePageLayoutView="0" workbookViewId="0" topLeftCell="A1">
      <pane ySplit="9" topLeftCell="BM10" activePane="bottomLeft" state="frozen"/>
      <selection pane="topLeft" activeCell="F90" sqref="F90"/>
      <selection pane="bottomLeft" activeCell="I15" sqref="I15"/>
    </sheetView>
  </sheetViews>
  <sheetFormatPr defaultColWidth="8.88671875" defaultRowHeight="15"/>
  <cols>
    <col min="1" max="1" width="22.6640625" style="1" customWidth="1"/>
    <col min="2" max="2" width="5.6640625" style="1" customWidth="1"/>
    <col min="3" max="3" width="4.6640625" style="1" customWidth="1"/>
    <col min="4" max="4" width="5.6640625" style="1" customWidth="1"/>
    <col min="5" max="5" width="8.6640625" style="1" customWidth="1"/>
    <col min="6" max="7" width="9.6640625" style="1" customWidth="1"/>
    <col min="8" max="8" width="2.6640625" style="1" customWidth="1"/>
    <col min="9" max="9" width="9.6640625" style="1" customWidth="1"/>
    <col min="10" max="10" width="8.6640625" style="1" customWidth="1"/>
    <col min="11" max="11" width="2.6640625" style="1" customWidth="1"/>
    <col min="12" max="12" width="9.6640625" style="1" customWidth="1"/>
  </cols>
  <sheetData>
    <row r="1" spans="1:11" ht="15.75">
      <c r="A1" s="85" t="s">
        <v>8</v>
      </c>
      <c r="B1" s="42"/>
      <c r="C1" s="43"/>
      <c r="E1" s="1" t="s">
        <v>21</v>
      </c>
      <c r="G1" s="4">
        <v>155</v>
      </c>
      <c r="H1" s="43"/>
      <c r="I1" s="5" t="s">
        <v>34</v>
      </c>
      <c r="K1" s="43"/>
    </row>
    <row r="2" spans="1:11" ht="15.75">
      <c r="A2" s="6">
        <v>40974</v>
      </c>
      <c r="B2" s="7"/>
      <c r="C2" s="43"/>
      <c r="D2" s="43"/>
      <c r="E2" s="1" t="s">
        <v>22</v>
      </c>
      <c r="G2" s="4">
        <v>2</v>
      </c>
      <c r="H2" s="43"/>
      <c r="I2" s="5" t="s">
        <v>35</v>
      </c>
      <c r="K2" s="43"/>
    </row>
    <row r="3" spans="1:11" ht="15.75">
      <c r="A3" s="7" t="s">
        <v>206</v>
      </c>
      <c r="B3" s="7"/>
      <c r="C3" s="43"/>
      <c r="D3" s="43"/>
      <c r="E3" s="2" t="s">
        <v>23</v>
      </c>
      <c r="F3" s="2"/>
      <c r="G3" s="8">
        <f>SUM(G1:G2)</f>
        <v>157</v>
      </c>
      <c r="H3" s="43"/>
      <c r="I3" s="5" t="s">
        <v>36</v>
      </c>
      <c r="K3" s="43"/>
    </row>
    <row r="4" spans="1:11" ht="18">
      <c r="A4" s="137" t="s">
        <v>143</v>
      </c>
      <c r="B4"/>
      <c r="C4" s="39"/>
      <c r="H4" s="43"/>
      <c r="K4" s="43"/>
    </row>
    <row r="5" spans="1:12" ht="15.75">
      <c r="A5" s="60"/>
      <c r="B5"/>
      <c r="C5" s="61"/>
      <c r="E5" s="42" t="s">
        <v>24</v>
      </c>
      <c r="F5" s="42" t="s">
        <v>28</v>
      </c>
      <c r="G5" s="42" t="s">
        <v>31</v>
      </c>
      <c r="H5" s="42" t="s">
        <v>33</v>
      </c>
      <c r="I5" s="42" t="s">
        <v>37</v>
      </c>
      <c r="J5" s="42" t="s">
        <v>39</v>
      </c>
      <c r="K5" s="42" t="s">
        <v>33</v>
      </c>
      <c r="L5" s="42" t="s">
        <v>43</v>
      </c>
    </row>
    <row r="6" spans="2:12" ht="15">
      <c r="B6" s="43"/>
      <c r="C6" s="43"/>
      <c r="D6" s="43" t="s">
        <v>17</v>
      </c>
      <c r="E6" s="9"/>
      <c r="F6" s="9"/>
      <c r="G6" s="9"/>
      <c r="H6" s="42" t="s">
        <v>33</v>
      </c>
      <c r="I6" s="9"/>
      <c r="J6" s="42" t="s">
        <v>40</v>
      </c>
      <c r="K6" s="42" t="s">
        <v>33</v>
      </c>
      <c r="L6" s="42"/>
    </row>
    <row r="7" spans="2:12" ht="15">
      <c r="B7" s="43"/>
      <c r="C7" s="43" t="s">
        <v>15</v>
      </c>
      <c r="D7" s="43" t="s">
        <v>18</v>
      </c>
      <c r="E7" s="42" t="s">
        <v>25</v>
      </c>
      <c r="F7" s="9" t="s">
        <v>29</v>
      </c>
      <c r="G7" s="42" t="s">
        <v>32</v>
      </c>
      <c r="H7" s="42" t="s">
        <v>33</v>
      </c>
      <c r="I7" s="42" t="s">
        <v>38</v>
      </c>
      <c r="J7" s="42" t="s">
        <v>41</v>
      </c>
      <c r="K7" s="42" t="s">
        <v>33</v>
      </c>
      <c r="L7" s="42" t="s">
        <v>44</v>
      </c>
    </row>
    <row r="8" spans="1:12" ht="15">
      <c r="A8" s="1" t="s">
        <v>10</v>
      </c>
      <c r="B8" s="43"/>
      <c r="C8" s="43" t="s">
        <v>16</v>
      </c>
      <c r="D8" s="43" t="s">
        <v>19</v>
      </c>
      <c r="E8" s="42" t="s">
        <v>26</v>
      </c>
      <c r="F8" s="42" t="s">
        <v>30</v>
      </c>
      <c r="G8" s="42" t="s">
        <v>26</v>
      </c>
      <c r="H8" s="42" t="s">
        <v>33</v>
      </c>
      <c r="I8" s="42" t="s">
        <v>30</v>
      </c>
      <c r="J8" s="42" t="s">
        <v>42</v>
      </c>
      <c r="K8" s="42" t="s">
        <v>33</v>
      </c>
      <c r="L8" s="42" t="s">
        <v>45</v>
      </c>
    </row>
    <row r="9" spans="2:12" ht="16.5" thickBot="1">
      <c r="B9" s="43"/>
      <c r="C9" s="43"/>
      <c r="E9" s="9"/>
      <c r="F9" s="10"/>
      <c r="G9" s="9"/>
      <c r="H9" s="42" t="s">
        <v>33</v>
      </c>
      <c r="I9" s="9"/>
      <c r="J9" s="9"/>
      <c r="K9" s="42" t="s">
        <v>33</v>
      </c>
      <c r="L9" s="9"/>
    </row>
    <row r="10" spans="1:12" ht="15.75" thickTop="1">
      <c r="A10" s="14" t="s">
        <v>207</v>
      </c>
      <c r="B10" s="45"/>
      <c r="C10" s="46">
        <v>1</v>
      </c>
      <c r="D10" s="14">
        <f>($G$3*C10)</f>
        <v>157</v>
      </c>
      <c r="E10" s="47" t="s">
        <v>27</v>
      </c>
      <c r="F10" s="47" t="s">
        <v>27</v>
      </c>
      <c r="G10" s="47" t="s">
        <v>27</v>
      </c>
      <c r="H10" s="49" t="s">
        <v>33</v>
      </c>
      <c r="I10" s="47" t="s">
        <v>27</v>
      </c>
      <c r="J10" s="47" t="s">
        <v>27</v>
      </c>
      <c r="K10" s="49" t="s">
        <v>33</v>
      </c>
      <c r="L10" s="47" t="s">
        <v>27</v>
      </c>
    </row>
    <row r="11" spans="1:12" ht="15">
      <c r="A11" s="102" t="s">
        <v>11</v>
      </c>
      <c r="B11" s="50"/>
      <c r="C11" s="50"/>
      <c r="D11" s="16"/>
      <c r="E11" s="18"/>
      <c r="F11" s="18"/>
      <c r="G11" s="19">
        <f aca="true" t="shared" si="0" ref="G11:G19">(E11+F11)</f>
        <v>0</v>
      </c>
      <c r="H11" s="41" t="s">
        <v>33</v>
      </c>
      <c r="I11" s="18"/>
      <c r="J11" s="18"/>
      <c r="K11" s="41" t="s">
        <v>33</v>
      </c>
      <c r="L11" s="19">
        <f aca="true" t="shared" si="1" ref="L11:L19">(G11+I11+J11)</f>
        <v>0</v>
      </c>
    </row>
    <row r="12" spans="1:12" ht="15">
      <c r="A12" s="336" t="s">
        <v>208</v>
      </c>
      <c r="B12" s="50"/>
      <c r="C12" s="50"/>
      <c r="D12" s="16"/>
      <c r="E12" s="18">
        <v>153</v>
      </c>
      <c r="F12" s="18"/>
      <c r="G12" s="19">
        <f t="shared" si="0"/>
        <v>153</v>
      </c>
      <c r="H12" s="41" t="s">
        <v>33</v>
      </c>
      <c r="I12" s="18"/>
      <c r="J12" s="18">
        <v>2</v>
      </c>
      <c r="K12" s="41" t="s">
        <v>33</v>
      </c>
      <c r="L12" s="19">
        <f t="shared" si="1"/>
        <v>155</v>
      </c>
    </row>
    <row r="13" spans="1:12" ht="15">
      <c r="A13" s="136" t="s">
        <v>209</v>
      </c>
      <c r="B13" s="50"/>
      <c r="C13" s="50"/>
      <c r="D13" s="16"/>
      <c r="E13" s="18">
        <v>1</v>
      </c>
      <c r="F13" s="18"/>
      <c r="G13" s="19">
        <f>(E13+F13)</f>
        <v>1</v>
      </c>
      <c r="H13" s="41" t="s">
        <v>33</v>
      </c>
      <c r="I13" s="18"/>
      <c r="J13" s="18"/>
      <c r="K13" s="41" t="s">
        <v>33</v>
      </c>
      <c r="L13" s="19">
        <f>(G13+I13+J13)</f>
        <v>1</v>
      </c>
    </row>
    <row r="14" spans="1:12" ht="15">
      <c r="A14" s="97" t="s">
        <v>12</v>
      </c>
      <c r="B14" s="21">
        <v>1</v>
      </c>
      <c r="C14" s="50"/>
      <c r="D14" s="16"/>
      <c r="E14" s="18"/>
      <c r="F14" s="18"/>
      <c r="G14" s="19">
        <f t="shared" si="0"/>
        <v>0</v>
      </c>
      <c r="H14" s="41" t="s">
        <v>33</v>
      </c>
      <c r="I14" s="18"/>
      <c r="J14" s="18"/>
      <c r="K14" s="41" t="s">
        <v>33</v>
      </c>
      <c r="L14" s="19">
        <f t="shared" si="1"/>
        <v>0</v>
      </c>
    </row>
    <row r="15" spans="1:12" ht="15">
      <c r="A15" s="105" t="s">
        <v>112</v>
      </c>
      <c r="B15" s="50"/>
      <c r="C15" s="50"/>
      <c r="D15" s="16"/>
      <c r="E15" s="51"/>
      <c r="F15" s="18"/>
      <c r="G15" s="19">
        <f t="shared" si="0"/>
        <v>0</v>
      </c>
      <c r="H15" s="41" t="s">
        <v>33</v>
      </c>
      <c r="I15" s="18"/>
      <c r="J15" s="18"/>
      <c r="K15" s="41" t="s">
        <v>33</v>
      </c>
      <c r="L15" s="19">
        <f t="shared" si="1"/>
        <v>0</v>
      </c>
    </row>
    <row r="16" spans="1:12" ht="15">
      <c r="A16" s="105" t="s">
        <v>83</v>
      </c>
      <c r="B16" s="50"/>
      <c r="C16" s="50"/>
      <c r="D16" s="16"/>
      <c r="E16" s="51"/>
      <c r="F16" s="18"/>
      <c r="G16" s="19">
        <f t="shared" si="0"/>
        <v>0</v>
      </c>
      <c r="H16" s="41" t="s">
        <v>33</v>
      </c>
      <c r="I16" s="18"/>
      <c r="J16" s="18"/>
      <c r="K16" s="41" t="s">
        <v>33</v>
      </c>
      <c r="L16" s="19">
        <f t="shared" si="1"/>
        <v>0</v>
      </c>
    </row>
    <row r="17" spans="1:12" ht="15">
      <c r="A17" s="29" t="s">
        <v>227</v>
      </c>
      <c r="B17" s="50"/>
      <c r="C17" s="50"/>
      <c r="D17" s="16"/>
      <c r="E17" s="51"/>
      <c r="F17" s="18"/>
      <c r="G17" s="19">
        <f t="shared" si="0"/>
        <v>0</v>
      </c>
      <c r="H17" s="41" t="s">
        <v>33</v>
      </c>
      <c r="I17" s="18"/>
      <c r="J17" s="18">
        <v>1</v>
      </c>
      <c r="K17" s="41" t="s">
        <v>33</v>
      </c>
      <c r="L17" s="19">
        <f t="shared" si="1"/>
        <v>1</v>
      </c>
    </row>
    <row r="18" spans="1:12" ht="15">
      <c r="A18" s="16"/>
      <c r="B18" s="50"/>
      <c r="C18" s="50"/>
      <c r="D18" s="16"/>
      <c r="E18" s="51"/>
      <c r="F18" s="18"/>
      <c r="G18" s="19">
        <f t="shared" si="0"/>
        <v>0</v>
      </c>
      <c r="H18" s="41" t="s">
        <v>33</v>
      </c>
      <c r="I18" s="18"/>
      <c r="J18" s="18"/>
      <c r="K18" s="41" t="s">
        <v>33</v>
      </c>
      <c r="L18" s="19">
        <f t="shared" si="1"/>
        <v>0</v>
      </c>
    </row>
    <row r="19" spans="1:12" ht="15.75" thickBot="1">
      <c r="A19" s="50"/>
      <c r="B19" s="50"/>
      <c r="C19" s="50"/>
      <c r="D19" s="52" t="s">
        <v>20</v>
      </c>
      <c r="E19" s="24">
        <f>SUM(E11:E18)</f>
        <v>154</v>
      </c>
      <c r="F19" s="24">
        <f>SUM(F11:F18)</f>
        <v>0</v>
      </c>
      <c r="G19" s="19">
        <f t="shared" si="0"/>
        <v>154</v>
      </c>
      <c r="H19" s="41" t="s">
        <v>33</v>
      </c>
      <c r="I19" s="24">
        <f>SUM(I11:I18)</f>
        <v>0</v>
      </c>
      <c r="J19" s="24">
        <f>SUM(J11:J18)</f>
        <v>3</v>
      </c>
      <c r="K19" s="41" t="s">
        <v>33</v>
      </c>
      <c r="L19" s="19">
        <f t="shared" si="1"/>
        <v>157</v>
      </c>
    </row>
    <row r="20" spans="1:12" ht="15.75" thickTop="1">
      <c r="A20" s="14" t="s">
        <v>210</v>
      </c>
      <c r="B20" s="45"/>
      <c r="C20" s="46">
        <v>1</v>
      </c>
      <c r="D20" s="14">
        <f>($G$3*C20)</f>
        <v>157</v>
      </c>
      <c r="E20" s="47" t="s">
        <v>27</v>
      </c>
      <c r="F20" s="47" t="s">
        <v>27</v>
      </c>
      <c r="G20" s="47" t="s">
        <v>27</v>
      </c>
      <c r="H20" s="49" t="s">
        <v>33</v>
      </c>
      <c r="I20" s="47" t="s">
        <v>27</v>
      </c>
      <c r="J20" s="47" t="s">
        <v>27</v>
      </c>
      <c r="K20" s="49" t="s">
        <v>33</v>
      </c>
      <c r="L20" s="47" t="s">
        <v>27</v>
      </c>
    </row>
    <row r="21" spans="1:12" ht="15">
      <c r="A21" s="102" t="s">
        <v>11</v>
      </c>
      <c r="B21" s="50"/>
      <c r="C21" s="50"/>
      <c r="D21" s="16"/>
      <c r="E21" s="18">
        <v>32</v>
      </c>
      <c r="F21" s="18"/>
      <c r="G21" s="19">
        <f aca="true" t="shared" si="2" ref="G21:G28">(E21+F21)</f>
        <v>32</v>
      </c>
      <c r="H21" s="41" t="s">
        <v>33</v>
      </c>
      <c r="I21" s="18"/>
      <c r="J21" s="18">
        <v>1</v>
      </c>
      <c r="K21" s="41" t="s">
        <v>33</v>
      </c>
      <c r="L21" s="19">
        <f aca="true" t="shared" si="3" ref="L21:L28">(G21+I21+J21)</f>
        <v>33</v>
      </c>
    </row>
    <row r="22" spans="1:12" ht="15">
      <c r="A22" s="136" t="s">
        <v>211</v>
      </c>
      <c r="B22" s="50"/>
      <c r="C22" s="50"/>
      <c r="D22" s="16"/>
      <c r="E22" s="18">
        <v>120</v>
      </c>
      <c r="F22" s="18"/>
      <c r="G22" s="19">
        <f t="shared" si="2"/>
        <v>120</v>
      </c>
      <c r="H22" s="41" t="s">
        <v>33</v>
      </c>
      <c r="I22" s="18"/>
      <c r="J22" s="18">
        <v>2</v>
      </c>
      <c r="K22" s="41" t="s">
        <v>33</v>
      </c>
      <c r="L22" s="19">
        <f t="shared" si="3"/>
        <v>122</v>
      </c>
    </row>
    <row r="23" spans="1:12" ht="15">
      <c r="A23" s="97" t="s">
        <v>12</v>
      </c>
      <c r="B23" s="21">
        <v>3</v>
      </c>
      <c r="C23" s="50"/>
      <c r="D23" s="16"/>
      <c r="E23" s="18"/>
      <c r="F23" s="18"/>
      <c r="G23" s="19">
        <f t="shared" si="2"/>
        <v>0</v>
      </c>
      <c r="H23" s="41" t="s">
        <v>33</v>
      </c>
      <c r="I23" s="18"/>
      <c r="J23" s="18"/>
      <c r="K23" s="41" t="s">
        <v>33</v>
      </c>
      <c r="L23" s="19">
        <f t="shared" si="3"/>
        <v>0</v>
      </c>
    </row>
    <row r="24" spans="1:12" ht="15">
      <c r="A24" s="105" t="s">
        <v>112</v>
      </c>
      <c r="B24" s="50"/>
      <c r="C24" s="50"/>
      <c r="D24" s="16"/>
      <c r="E24" s="51"/>
      <c r="F24" s="18"/>
      <c r="G24" s="19">
        <f t="shared" si="2"/>
        <v>0</v>
      </c>
      <c r="H24" s="41" t="s">
        <v>33</v>
      </c>
      <c r="I24" s="18"/>
      <c r="J24" s="18"/>
      <c r="K24" s="41" t="s">
        <v>33</v>
      </c>
      <c r="L24" s="19">
        <f t="shared" si="3"/>
        <v>0</v>
      </c>
    </row>
    <row r="25" spans="1:12" ht="15">
      <c r="A25" s="105" t="s">
        <v>83</v>
      </c>
      <c r="B25" s="50"/>
      <c r="C25" s="50"/>
      <c r="D25" s="16"/>
      <c r="E25" s="51"/>
      <c r="F25" s="18"/>
      <c r="G25" s="19">
        <f t="shared" si="2"/>
        <v>0</v>
      </c>
      <c r="H25" s="41" t="s">
        <v>33</v>
      </c>
      <c r="I25" s="18"/>
      <c r="J25" s="18"/>
      <c r="K25" s="41" t="s">
        <v>33</v>
      </c>
      <c r="L25" s="19">
        <f t="shared" si="3"/>
        <v>0</v>
      </c>
    </row>
    <row r="26" spans="1:12" ht="15">
      <c r="A26" s="29" t="s">
        <v>256</v>
      </c>
      <c r="B26" s="50"/>
      <c r="C26" s="50"/>
      <c r="D26" s="16"/>
      <c r="E26" s="51"/>
      <c r="F26" s="18"/>
      <c r="G26" s="19">
        <f t="shared" si="2"/>
        <v>0</v>
      </c>
      <c r="H26" s="41" t="s">
        <v>33</v>
      </c>
      <c r="I26" s="18"/>
      <c r="J26" s="18">
        <v>1</v>
      </c>
      <c r="K26" s="41" t="s">
        <v>33</v>
      </c>
      <c r="L26" s="19">
        <f t="shared" si="3"/>
        <v>1</v>
      </c>
    </row>
    <row r="27" spans="1:12" ht="15">
      <c r="A27" s="16" t="s">
        <v>257</v>
      </c>
      <c r="B27" s="50"/>
      <c r="C27" s="50"/>
      <c r="D27" s="16"/>
      <c r="E27" s="51"/>
      <c r="F27" s="18"/>
      <c r="G27" s="19">
        <f t="shared" si="2"/>
        <v>0</v>
      </c>
      <c r="H27" s="41" t="s">
        <v>33</v>
      </c>
      <c r="I27" s="18"/>
      <c r="J27" s="18">
        <v>1</v>
      </c>
      <c r="K27" s="41" t="s">
        <v>33</v>
      </c>
      <c r="L27" s="19">
        <f t="shared" si="3"/>
        <v>1</v>
      </c>
    </row>
    <row r="28" spans="1:13" ht="15.75" thickBot="1">
      <c r="A28" s="50"/>
      <c r="B28" s="50"/>
      <c r="C28" s="50"/>
      <c r="D28" s="52" t="s">
        <v>20</v>
      </c>
      <c r="E28" s="24">
        <f>SUM(E21:E27)</f>
        <v>152</v>
      </c>
      <c r="F28" s="24">
        <f>SUM(F21:F27)</f>
        <v>0</v>
      </c>
      <c r="G28" s="19">
        <f t="shared" si="2"/>
        <v>152</v>
      </c>
      <c r="H28" s="41" t="s">
        <v>33</v>
      </c>
      <c r="I28" s="24">
        <f>SUM(I21:I27)</f>
        <v>0</v>
      </c>
      <c r="J28" s="24">
        <f>SUM(J21:J27)</f>
        <v>5</v>
      </c>
      <c r="K28" s="41" t="s">
        <v>33</v>
      </c>
      <c r="L28" s="19">
        <f t="shared" si="3"/>
        <v>157</v>
      </c>
      <c r="M28" s="291"/>
    </row>
    <row r="29" spans="1:13" ht="15.75" thickTop="1">
      <c r="A29" s="14" t="s">
        <v>212</v>
      </c>
      <c r="B29" s="45"/>
      <c r="C29" s="46">
        <v>1</v>
      </c>
      <c r="D29" s="14">
        <f>($G$3*C29)</f>
        <v>157</v>
      </c>
      <c r="E29" s="47" t="s">
        <v>27</v>
      </c>
      <c r="F29" s="47" t="s">
        <v>27</v>
      </c>
      <c r="G29" s="47" t="s">
        <v>27</v>
      </c>
      <c r="H29" s="49" t="s">
        <v>33</v>
      </c>
      <c r="I29" s="47" t="s">
        <v>27</v>
      </c>
      <c r="J29" s="47" t="s">
        <v>27</v>
      </c>
      <c r="K29" s="49" t="s">
        <v>33</v>
      </c>
      <c r="L29" s="47" t="s">
        <v>27</v>
      </c>
      <c r="M29" s="291"/>
    </row>
    <row r="30" spans="1:13" ht="15">
      <c r="A30" s="102" t="s">
        <v>11</v>
      </c>
      <c r="B30" s="50"/>
      <c r="C30" s="50"/>
      <c r="D30" s="16"/>
      <c r="E30" s="18">
        <v>33</v>
      </c>
      <c r="F30" s="18"/>
      <c r="G30" s="19">
        <f aca="true" t="shared" si="4" ref="G30:G37">(E30+F30)</f>
        <v>33</v>
      </c>
      <c r="H30" s="41" t="s">
        <v>33</v>
      </c>
      <c r="I30" s="18"/>
      <c r="J30" s="18">
        <v>1</v>
      </c>
      <c r="K30" s="41" t="s">
        <v>33</v>
      </c>
      <c r="L30" s="19">
        <f aca="true" t="shared" si="5" ref="L30:L37">(G30+I30+J30)</f>
        <v>34</v>
      </c>
      <c r="M30" s="291"/>
    </row>
    <row r="31" spans="1:13" ht="15">
      <c r="A31" s="136" t="s">
        <v>213</v>
      </c>
      <c r="B31" s="50"/>
      <c r="C31" s="50"/>
      <c r="D31" s="16"/>
      <c r="E31" s="18">
        <v>122</v>
      </c>
      <c r="F31" s="18"/>
      <c r="G31" s="19">
        <f t="shared" si="4"/>
        <v>122</v>
      </c>
      <c r="H31" s="41" t="s">
        <v>33</v>
      </c>
      <c r="I31" s="18"/>
      <c r="J31" s="18">
        <v>1</v>
      </c>
      <c r="K31" s="41" t="s">
        <v>33</v>
      </c>
      <c r="L31" s="19">
        <f t="shared" si="5"/>
        <v>123</v>
      </c>
      <c r="M31" s="291"/>
    </row>
    <row r="32" spans="1:13" ht="15">
      <c r="A32" s="97" t="s">
        <v>12</v>
      </c>
      <c r="B32" s="21"/>
      <c r="C32" s="50"/>
      <c r="D32" s="16"/>
      <c r="E32" s="18"/>
      <c r="F32" s="18"/>
      <c r="G32" s="19">
        <f t="shared" si="4"/>
        <v>0</v>
      </c>
      <c r="H32" s="41" t="s">
        <v>33</v>
      </c>
      <c r="I32" s="18"/>
      <c r="J32" s="18"/>
      <c r="K32" s="41" t="s">
        <v>33</v>
      </c>
      <c r="L32" s="19">
        <f t="shared" si="5"/>
        <v>0</v>
      </c>
      <c r="M32" s="291"/>
    </row>
    <row r="33" spans="1:13" ht="15">
      <c r="A33" s="105" t="s">
        <v>112</v>
      </c>
      <c r="B33" s="50"/>
      <c r="C33" s="50"/>
      <c r="D33" s="16"/>
      <c r="E33" s="51"/>
      <c r="F33" s="18"/>
      <c r="G33" s="19">
        <f t="shared" si="4"/>
        <v>0</v>
      </c>
      <c r="H33" s="41" t="s">
        <v>33</v>
      </c>
      <c r="I33" s="18"/>
      <c r="J33" s="18"/>
      <c r="K33" s="41" t="s">
        <v>33</v>
      </c>
      <c r="L33" s="19">
        <f t="shared" si="5"/>
        <v>0</v>
      </c>
      <c r="M33" s="291"/>
    </row>
    <row r="34" spans="1:13" ht="15">
      <c r="A34" s="105" t="s">
        <v>83</v>
      </c>
      <c r="B34" s="50"/>
      <c r="C34" s="50"/>
      <c r="D34" s="16"/>
      <c r="E34" s="51"/>
      <c r="F34" s="18"/>
      <c r="G34" s="19">
        <f t="shared" si="4"/>
        <v>0</v>
      </c>
      <c r="H34" s="41" t="s">
        <v>33</v>
      </c>
      <c r="I34" s="18"/>
      <c r="J34" s="18"/>
      <c r="K34" s="41" t="s">
        <v>33</v>
      </c>
      <c r="L34" s="19">
        <f t="shared" si="5"/>
        <v>0</v>
      </c>
      <c r="M34" s="291"/>
    </row>
    <row r="35" spans="1:13" ht="15">
      <c r="A35" s="29"/>
      <c r="B35" s="50"/>
      <c r="C35" s="50"/>
      <c r="D35" s="16"/>
      <c r="E35" s="51"/>
      <c r="F35" s="18"/>
      <c r="G35" s="19">
        <f t="shared" si="4"/>
        <v>0</v>
      </c>
      <c r="H35" s="41" t="s">
        <v>33</v>
      </c>
      <c r="I35" s="18"/>
      <c r="J35" s="18"/>
      <c r="K35" s="41" t="s">
        <v>33</v>
      </c>
      <c r="L35" s="19">
        <f t="shared" si="5"/>
        <v>0</v>
      </c>
      <c r="M35" s="291"/>
    </row>
    <row r="36" spans="1:13" ht="15">
      <c r="A36" s="16"/>
      <c r="B36" s="50"/>
      <c r="C36" s="50"/>
      <c r="D36" s="16"/>
      <c r="E36" s="51"/>
      <c r="F36" s="18"/>
      <c r="G36" s="19">
        <f t="shared" si="4"/>
        <v>0</v>
      </c>
      <c r="H36" s="41" t="s">
        <v>33</v>
      </c>
      <c r="I36" s="18"/>
      <c r="J36" s="18"/>
      <c r="K36" s="41" t="s">
        <v>33</v>
      </c>
      <c r="L36" s="19">
        <f t="shared" si="5"/>
        <v>0</v>
      </c>
      <c r="M36" s="291"/>
    </row>
    <row r="37" spans="1:13" ht="15.75" thickBot="1">
      <c r="A37" s="50"/>
      <c r="B37" s="50"/>
      <c r="C37" s="50"/>
      <c r="D37" s="52" t="s">
        <v>20</v>
      </c>
      <c r="E37" s="24">
        <f>SUM(E30:E36)</f>
        <v>155</v>
      </c>
      <c r="F37" s="24">
        <f>SUM(F30:F36)</f>
        <v>0</v>
      </c>
      <c r="G37" s="19">
        <f t="shared" si="4"/>
        <v>155</v>
      </c>
      <c r="H37" s="41" t="s">
        <v>33</v>
      </c>
      <c r="I37" s="24">
        <f>SUM(I30:I36)</f>
        <v>0</v>
      </c>
      <c r="J37" s="24">
        <f>SUM(J30:J36)</f>
        <v>2</v>
      </c>
      <c r="K37" s="41" t="s">
        <v>33</v>
      </c>
      <c r="L37" s="19">
        <f t="shared" si="5"/>
        <v>157</v>
      </c>
      <c r="M37" s="291"/>
    </row>
    <row r="38" spans="1:12" ht="15.75" thickTop="1">
      <c r="A38" s="14" t="s">
        <v>214</v>
      </c>
      <c r="B38" s="45"/>
      <c r="C38" s="46">
        <v>10</v>
      </c>
      <c r="D38" s="14">
        <f>($G$3*C38)</f>
        <v>1570</v>
      </c>
      <c r="E38" s="47" t="s">
        <v>27</v>
      </c>
      <c r="F38" s="47" t="s">
        <v>27</v>
      </c>
      <c r="G38" s="47" t="s">
        <v>27</v>
      </c>
      <c r="H38" s="49" t="s">
        <v>33</v>
      </c>
      <c r="I38" s="47" t="s">
        <v>27</v>
      </c>
      <c r="J38" s="47" t="s">
        <v>27</v>
      </c>
      <c r="K38" s="49" t="s">
        <v>33</v>
      </c>
      <c r="L38" s="47" t="s">
        <v>27</v>
      </c>
    </row>
    <row r="39" spans="1:12" ht="15">
      <c r="A39" s="102" t="s">
        <v>11</v>
      </c>
      <c r="B39" s="50"/>
      <c r="C39" s="50"/>
      <c r="D39" s="16"/>
      <c r="E39" s="18">
        <f>75+541-155+26-8</f>
        <v>479</v>
      </c>
      <c r="F39" s="18"/>
      <c r="G39" s="19">
        <f aca="true" t="shared" si="6" ref="G39:G44">(E39+F39)</f>
        <v>479</v>
      </c>
      <c r="H39" s="41" t="s">
        <v>33</v>
      </c>
      <c r="I39" s="18"/>
      <c r="J39" s="18"/>
      <c r="K39" s="41" t="s">
        <v>33</v>
      </c>
      <c r="L39" s="19">
        <f aca="true" t="shared" si="7" ref="L39:L44">(G39+I39+J39)</f>
        <v>479</v>
      </c>
    </row>
    <row r="40" spans="1:12" ht="15">
      <c r="A40" s="336" t="s">
        <v>215</v>
      </c>
      <c r="B40" s="50"/>
      <c r="C40" s="50"/>
      <c r="D40" s="16"/>
      <c r="E40" s="18">
        <v>80</v>
      </c>
      <c r="F40" s="18"/>
      <c r="G40" s="19">
        <f t="shared" si="6"/>
        <v>80</v>
      </c>
      <c r="H40" s="41" t="s">
        <v>33</v>
      </c>
      <c r="I40" s="18"/>
      <c r="J40" s="18">
        <v>2</v>
      </c>
      <c r="K40" s="41" t="s">
        <v>33</v>
      </c>
      <c r="L40" s="19">
        <f t="shared" si="7"/>
        <v>82</v>
      </c>
    </row>
    <row r="41" spans="1:12" ht="15">
      <c r="A41" s="105" t="s">
        <v>216</v>
      </c>
      <c r="B41" s="50"/>
      <c r="C41" s="50"/>
      <c r="D41" s="16"/>
      <c r="E41" s="18">
        <v>116</v>
      </c>
      <c r="F41" s="18"/>
      <c r="G41" s="19">
        <f t="shared" si="6"/>
        <v>116</v>
      </c>
      <c r="H41" s="41" t="s">
        <v>33</v>
      </c>
      <c r="I41" s="18"/>
      <c r="J41" s="18"/>
      <c r="K41" s="41" t="s">
        <v>33</v>
      </c>
      <c r="L41" s="19">
        <f t="shared" si="7"/>
        <v>116</v>
      </c>
    </row>
    <row r="42" spans="1:12" ht="15">
      <c r="A42" s="105" t="s">
        <v>217</v>
      </c>
      <c r="B42" s="50"/>
      <c r="C42" s="50"/>
      <c r="D42" s="16"/>
      <c r="E42" s="18">
        <v>118</v>
      </c>
      <c r="F42" s="18"/>
      <c r="G42" s="19">
        <f t="shared" si="6"/>
        <v>118</v>
      </c>
      <c r="H42" s="41" t="s">
        <v>33</v>
      </c>
      <c r="I42" s="18"/>
      <c r="J42" s="18"/>
      <c r="K42" s="41" t="s">
        <v>33</v>
      </c>
      <c r="L42" s="19">
        <f t="shared" si="7"/>
        <v>118</v>
      </c>
    </row>
    <row r="43" spans="1:12" ht="15">
      <c r="A43" s="29" t="s">
        <v>93</v>
      </c>
      <c r="B43" s="50"/>
      <c r="C43" s="50"/>
      <c r="D43" s="16"/>
      <c r="E43" s="18">
        <v>122</v>
      </c>
      <c r="F43" s="18"/>
      <c r="G43" s="19">
        <f t="shared" si="6"/>
        <v>122</v>
      </c>
      <c r="H43" s="41" t="s">
        <v>33</v>
      </c>
      <c r="I43" s="18"/>
      <c r="J43" s="18"/>
      <c r="K43" s="41" t="s">
        <v>33</v>
      </c>
      <c r="L43" s="19">
        <f t="shared" si="7"/>
        <v>122</v>
      </c>
    </row>
    <row r="44" spans="1:12" ht="15">
      <c r="A44" s="16" t="s">
        <v>218</v>
      </c>
      <c r="B44" s="50"/>
      <c r="C44" s="50"/>
      <c r="D44" s="16"/>
      <c r="E44" s="18">
        <v>113</v>
      </c>
      <c r="F44" s="18"/>
      <c r="G44" s="19">
        <f t="shared" si="6"/>
        <v>113</v>
      </c>
      <c r="H44" s="41" t="s">
        <v>33</v>
      </c>
      <c r="I44" s="18"/>
      <c r="J44" s="18"/>
      <c r="K44" s="41" t="s">
        <v>33</v>
      </c>
      <c r="L44" s="19">
        <f t="shared" si="7"/>
        <v>113</v>
      </c>
    </row>
    <row r="45" spans="1:12" ht="15">
      <c r="A45" s="16" t="s">
        <v>219</v>
      </c>
      <c r="B45" s="50"/>
      <c r="C45" s="50"/>
      <c r="D45" s="16"/>
      <c r="E45" s="18">
        <v>95</v>
      </c>
      <c r="F45" s="18"/>
      <c r="G45" s="19">
        <f>(E45+F45)</f>
        <v>95</v>
      </c>
      <c r="H45" s="41" t="s">
        <v>33</v>
      </c>
      <c r="I45" s="18"/>
      <c r="J45" s="18"/>
      <c r="K45" s="41" t="s">
        <v>33</v>
      </c>
      <c r="L45" s="19">
        <f>(G45+I45+J45)</f>
        <v>95</v>
      </c>
    </row>
    <row r="46" spans="1:12" ht="15">
      <c r="A46" s="102" t="s">
        <v>123</v>
      </c>
      <c r="B46" s="50"/>
      <c r="C46" s="50"/>
      <c r="D46" s="16"/>
      <c r="E46" s="18">
        <v>110</v>
      </c>
      <c r="F46" s="18"/>
      <c r="G46" s="19">
        <f>(E46+F46)</f>
        <v>110</v>
      </c>
      <c r="H46" s="41" t="s">
        <v>33</v>
      </c>
      <c r="I46" s="18"/>
      <c r="J46" s="18"/>
      <c r="K46" s="41" t="s">
        <v>33</v>
      </c>
      <c r="L46" s="19">
        <f>(G46+I46+J46)</f>
        <v>110</v>
      </c>
    </row>
    <row r="47" spans="1:12" ht="15">
      <c r="A47" s="136" t="s">
        <v>220</v>
      </c>
      <c r="B47" s="50"/>
      <c r="C47" s="50"/>
      <c r="D47" s="16"/>
      <c r="E47" s="18">
        <v>119</v>
      </c>
      <c r="F47" s="18"/>
      <c r="G47" s="19">
        <f>(E47+F47)</f>
        <v>119</v>
      </c>
      <c r="H47" s="41" t="s">
        <v>33</v>
      </c>
      <c r="I47" s="18"/>
      <c r="J47" s="18"/>
      <c r="K47" s="41" t="s">
        <v>33</v>
      </c>
      <c r="L47" s="19">
        <f>(G47+I47+J47)</f>
        <v>119</v>
      </c>
    </row>
    <row r="48" spans="1:12" ht="15">
      <c r="A48" s="102" t="s">
        <v>221</v>
      </c>
      <c r="B48" s="50"/>
      <c r="C48" s="50"/>
      <c r="D48" s="16"/>
      <c r="E48" s="18">
        <v>115</v>
      </c>
      <c r="F48" s="18"/>
      <c r="G48" s="19">
        <f aca="true" t="shared" si="8" ref="G48:G54">(E48+F48)</f>
        <v>115</v>
      </c>
      <c r="H48" s="41" t="s">
        <v>33</v>
      </c>
      <c r="I48" s="18"/>
      <c r="J48" s="18"/>
      <c r="K48" s="41" t="s">
        <v>33</v>
      </c>
      <c r="L48" s="19">
        <f aca="true" t="shared" si="9" ref="L48:L54">(G48+I48+J48)</f>
        <v>115</v>
      </c>
    </row>
    <row r="49" spans="1:12" ht="15">
      <c r="A49" s="54" t="s">
        <v>222</v>
      </c>
      <c r="B49" s="50"/>
      <c r="C49" s="50"/>
      <c r="D49" s="16"/>
      <c r="E49" s="18">
        <v>100</v>
      </c>
      <c r="F49" s="18"/>
      <c r="G49" s="19">
        <f t="shared" si="8"/>
        <v>100</v>
      </c>
      <c r="H49" s="41" t="s">
        <v>33</v>
      </c>
      <c r="I49" s="18"/>
      <c r="J49" s="18"/>
      <c r="K49" s="41" t="s">
        <v>33</v>
      </c>
      <c r="L49" s="19">
        <f t="shared" si="9"/>
        <v>100</v>
      </c>
    </row>
    <row r="50" spans="1:12" ht="15">
      <c r="A50" s="97" t="s">
        <v>12</v>
      </c>
      <c r="B50" s="21">
        <v>1</v>
      </c>
      <c r="C50" s="50"/>
      <c r="D50" s="16"/>
      <c r="E50" s="18"/>
      <c r="F50" s="18"/>
      <c r="G50" s="19">
        <f t="shared" si="8"/>
        <v>0</v>
      </c>
      <c r="H50" s="41" t="s">
        <v>33</v>
      </c>
      <c r="I50" s="18"/>
      <c r="J50" s="18"/>
      <c r="K50" s="41" t="s">
        <v>33</v>
      </c>
      <c r="L50" s="19">
        <f t="shared" si="9"/>
        <v>0</v>
      </c>
    </row>
    <row r="51" spans="1:12" ht="15">
      <c r="A51" s="105" t="s">
        <v>112</v>
      </c>
      <c r="B51" s="50"/>
      <c r="C51" s="50"/>
      <c r="D51" s="16"/>
      <c r="E51" s="51"/>
      <c r="F51" s="18"/>
      <c r="G51" s="19">
        <f t="shared" si="8"/>
        <v>0</v>
      </c>
      <c r="H51" s="41" t="s">
        <v>33</v>
      </c>
      <c r="I51" s="18"/>
      <c r="J51" s="18"/>
      <c r="K51" s="41" t="s">
        <v>33</v>
      </c>
      <c r="L51" s="19">
        <f t="shared" si="9"/>
        <v>0</v>
      </c>
    </row>
    <row r="52" spans="1:12" ht="15">
      <c r="A52" s="105" t="s">
        <v>83</v>
      </c>
      <c r="B52" s="50"/>
      <c r="C52" s="50"/>
      <c r="D52" s="16"/>
      <c r="E52" s="51"/>
      <c r="F52" s="18"/>
      <c r="G52" s="19">
        <f t="shared" si="8"/>
        <v>0</v>
      </c>
      <c r="H52" s="41" t="s">
        <v>33</v>
      </c>
      <c r="I52" s="18"/>
      <c r="J52" s="18"/>
      <c r="K52" s="41" t="s">
        <v>33</v>
      </c>
      <c r="L52" s="19">
        <f t="shared" si="9"/>
        <v>0</v>
      </c>
    </row>
    <row r="53" spans="1:12" ht="15">
      <c r="A53" s="29" t="s">
        <v>258</v>
      </c>
      <c r="B53" s="50"/>
      <c r="C53" s="50"/>
      <c r="D53" s="16"/>
      <c r="E53" s="51"/>
      <c r="F53" s="18"/>
      <c r="G53" s="19">
        <f t="shared" si="8"/>
        <v>0</v>
      </c>
      <c r="H53" s="41" t="s">
        <v>33</v>
      </c>
      <c r="I53" s="18"/>
      <c r="J53" s="18">
        <v>1</v>
      </c>
      <c r="K53" s="41" t="s">
        <v>33</v>
      </c>
      <c r="L53" s="19">
        <f t="shared" si="9"/>
        <v>1</v>
      </c>
    </row>
    <row r="54" spans="1:12" ht="15">
      <c r="A54" s="16"/>
      <c r="B54" s="50"/>
      <c r="C54" s="50"/>
      <c r="D54" s="16"/>
      <c r="E54" s="51"/>
      <c r="F54" s="18"/>
      <c r="G54" s="19">
        <f t="shared" si="8"/>
        <v>0</v>
      </c>
      <c r="H54" s="41" t="s">
        <v>33</v>
      </c>
      <c r="I54" s="18"/>
      <c r="J54" s="18"/>
      <c r="K54" s="41" t="s">
        <v>33</v>
      </c>
      <c r="L54" s="19">
        <f t="shared" si="9"/>
        <v>0</v>
      </c>
    </row>
    <row r="55" spans="1:12" ht="15">
      <c r="A55" s="16"/>
      <c r="B55" s="50"/>
      <c r="C55" s="50"/>
      <c r="D55" s="16"/>
      <c r="E55" s="51"/>
      <c r="F55" s="18"/>
      <c r="G55" s="19">
        <f aca="true" t="shared" si="10" ref="G55:G64">(E55+F55)</f>
        <v>0</v>
      </c>
      <c r="H55" s="41" t="s">
        <v>33</v>
      </c>
      <c r="I55" s="18"/>
      <c r="J55" s="18"/>
      <c r="K55" s="41" t="s">
        <v>33</v>
      </c>
      <c r="L55" s="19">
        <f aca="true" t="shared" si="11" ref="L55:L64">(G55+I55+J55)</f>
        <v>0</v>
      </c>
    </row>
    <row r="56" spans="1:12" ht="15">
      <c r="A56" s="16"/>
      <c r="B56" s="50"/>
      <c r="C56" s="50"/>
      <c r="D56" s="16"/>
      <c r="E56" s="51"/>
      <c r="F56" s="18"/>
      <c r="G56" s="19">
        <f t="shared" si="10"/>
        <v>0</v>
      </c>
      <c r="H56" s="41" t="s">
        <v>33</v>
      </c>
      <c r="I56" s="18"/>
      <c r="J56" s="18"/>
      <c r="K56" s="41" t="s">
        <v>33</v>
      </c>
      <c r="L56" s="19">
        <f t="shared" si="11"/>
        <v>0</v>
      </c>
    </row>
    <row r="57" spans="1:12" ht="15">
      <c r="A57" s="16"/>
      <c r="B57" s="50"/>
      <c r="C57" s="50"/>
      <c r="D57" s="16"/>
      <c r="E57" s="51"/>
      <c r="F57" s="18"/>
      <c r="G57" s="19">
        <f t="shared" si="10"/>
        <v>0</v>
      </c>
      <c r="H57" s="41" t="s">
        <v>33</v>
      </c>
      <c r="I57" s="18"/>
      <c r="J57" s="18"/>
      <c r="K57" s="41" t="s">
        <v>33</v>
      </c>
      <c r="L57" s="19">
        <f t="shared" si="11"/>
        <v>0</v>
      </c>
    </row>
    <row r="58" spans="1:12" ht="15">
      <c r="A58" s="16"/>
      <c r="B58" s="50"/>
      <c r="C58" s="50"/>
      <c r="D58" s="16"/>
      <c r="E58" s="51"/>
      <c r="F58" s="18"/>
      <c r="G58" s="19">
        <f t="shared" si="10"/>
        <v>0</v>
      </c>
      <c r="H58" s="41" t="s">
        <v>33</v>
      </c>
      <c r="I58" s="18"/>
      <c r="J58" s="18"/>
      <c r="K58" s="41" t="s">
        <v>33</v>
      </c>
      <c r="L58" s="19">
        <f t="shared" si="11"/>
        <v>0</v>
      </c>
    </row>
    <row r="59" spans="1:12" ht="15">
      <c r="A59" s="16"/>
      <c r="B59" s="50"/>
      <c r="C59" s="50"/>
      <c r="D59" s="16"/>
      <c r="E59" s="51"/>
      <c r="F59" s="18"/>
      <c r="G59" s="19">
        <f t="shared" si="10"/>
        <v>0</v>
      </c>
      <c r="H59" s="41" t="s">
        <v>33</v>
      </c>
      <c r="I59" s="18"/>
      <c r="J59" s="18"/>
      <c r="K59" s="41" t="s">
        <v>33</v>
      </c>
      <c r="L59" s="19">
        <f t="shared" si="11"/>
        <v>0</v>
      </c>
    </row>
    <row r="60" spans="1:12" ht="15">
      <c r="A60" s="16"/>
      <c r="B60" s="50"/>
      <c r="C60" s="50"/>
      <c r="D60" s="16"/>
      <c r="E60" s="51"/>
      <c r="F60" s="18"/>
      <c r="G60" s="19">
        <f t="shared" si="10"/>
        <v>0</v>
      </c>
      <c r="H60" s="41" t="s">
        <v>33</v>
      </c>
      <c r="I60" s="18"/>
      <c r="J60" s="18"/>
      <c r="K60" s="41" t="s">
        <v>33</v>
      </c>
      <c r="L60" s="19">
        <f t="shared" si="11"/>
        <v>0</v>
      </c>
    </row>
    <row r="61" spans="1:12" ht="15">
      <c r="A61" s="16"/>
      <c r="B61" s="50"/>
      <c r="C61" s="50"/>
      <c r="D61" s="16"/>
      <c r="E61" s="51"/>
      <c r="F61" s="18"/>
      <c r="G61" s="19">
        <f t="shared" si="10"/>
        <v>0</v>
      </c>
      <c r="H61" s="41" t="s">
        <v>33</v>
      </c>
      <c r="I61" s="18"/>
      <c r="J61" s="18"/>
      <c r="K61" s="41" t="s">
        <v>33</v>
      </c>
      <c r="L61" s="19">
        <f t="shared" si="11"/>
        <v>0</v>
      </c>
    </row>
    <row r="62" spans="1:12" ht="15">
      <c r="A62" s="16"/>
      <c r="B62" s="50"/>
      <c r="C62" s="50"/>
      <c r="D62" s="16"/>
      <c r="E62" s="51"/>
      <c r="F62" s="18"/>
      <c r="G62" s="19">
        <f t="shared" si="10"/>
        <v>0</v>
      </c>
      <c r="H62" s="41" t="s">
        <v>33</v>
      </c>
      <c r="I62" s="18"/>
      <c r="J62" s="18"/>
      <c r="K62" s="41" t="s">
        <v>33</v>
      </c>
      <c r="L62" s="19">
        <f t="shared" si="11"/>
        <v>0</v>
      </c>
    </row>
    <row r="63" spans="1:12" ht="15">
      <c r="A63" s="16"/>
      <c r="B63" s="50"/>
      <c r="C63" s="50"/>
      <c r="D63" s="16"/>
      <c r="E63" s="51"/>
      <c r="F63" s="111"/>
      <c r="G63" s="19">
        <f t="shared" si="10"/>
        <v>0</v>
      </c>
      <c r="H63" s="41" t="s">
        <v>33</v>
      </c>
      <c r="I63" s="343"/>
      <c r="J63" s="111"/>
      <c r="K63" s="41" t="s">
        <v>33</v>
      </c>
      <c r="L63" s="19">
        <f t="shared" si="11"/>
        <v>0</v>
      </c>
    </row>
    <row r="64" spans="1:12" ht="15.75" thickBot="1">
      <c r="A64" s="207"/>
      <c r="B64" s="207"/>
      <c r="C64" s="207"/>
      <c r="D64" s="208" t="s">
        <v>20</v>
      </c>
      <c r="E64" s="335">
        <f>SUM(E39:E63)</f>
        <v>1567</v>
      </c>
      <c r="F64" s="335">
        <f>SUM(F39:F63)</f>
        <v>0</v>
      </c>
      <c r="G64" s="209">
        <f t="shared" si="10"/>
        <v>1567</v>
      </c>
      <c r="H64" s="210" t="s">
        <v>33</v>
      </c>
      <c r="I64" s="335">
        <f>SUM(I39:I63)</f>
        <v>0</v>
      </c>
      <c r="J64" s="335">
        <f>SUM(J39:J63)</f>
        <v>3</v>
      </c>
      <c r="K64" s="210" t="s">
        <v>33</v>
      </c>
      <c r="L64" s="209">
        <f t="shared" si="11"/>
        <v>1570</v>
      </c>
    </row>
    <row r="65" spans="13:256" s="1" customFormat="1" ht="15.75" thickTop="1">
      <c r="M65" s="173"/>
      <c r="N65" s="114"/>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2:12" ht="15.75" thickBot="1">
      <c r="B66" s="43"/>
      <c r="C66" s="43"/>
      <c r="G66" s="25"/>
      <c r="H66" s="43"/>
      <c r="I66" s="272"/>
      <c r="J66" s="272"/>
      <c r="K66" s="55"/>
      <c r="L66" s="273"/>
    </row>
    <row r="67" spans="1:12" ht="15.75">
      <c r="A67" s="274" t="s">
        <v>155</v>
      </c>
      <c r="B67" s="275"/>
      <c r="C67" s="276"/>
      <c r="D67" s="275"/>
      <c r="E67" s="277" t="s">
        <v>156</v>
      </c>
      <c r="F67" s="278" t="s">
        <v>157</v>
      </c>
      <c r="G67" s="279" t="s">
        <v>158</v>
      </c>
      <c r="H67" s="280"/>
      <c r="I67" s="281" t="s">
        <v>159</v>
      </c>
      <c r="J67" s="281" t="s">
        <v>160</v>
      </c>
      <c r="K67" s="55"/>
      <c r="L67" s="273"/>
    </row>
    <row r="68" spans="1:12" ht="15">
      <c r="A68" s="340" t="s">
        <v>161</v>
      </c>
      <c r="B68" s="341"/>
      <c r="C68" s="341"/>
      <c r="D68" s="342"/>
      <c r="E68" s="69">
        <v>946</v>
      </c>
      <c r="F68" s="338">
        <v>155</v>
      </c>
      <c r="G68" s="339"/>
      <c r="H68" s="43"/>
      <c r="I68"/>
      <c r="J68" s="272"/>
      <c r="K68" s="55"/>
      <c r="L68" s="273">
        <f>+I68+J68</f>
        <v>0</v>
      </c>
    </row>
    <row r="69" spans="1:12" ht="15">
      <c r="A69" s="340" t="s">
        <v>162</v>
      </c>
      <c r="B69" s="341"/>
      <c r="C69" s="341"/>
      <c r="D69" s="342"/>
      <c r="E69" s="338">
        <v>3</v>
      </c>
      <c r="F69" s="338">
        <v>0</v>
      </c>
      <c r="G69" s="339"/>
      <c r="H69" s="43"/>
      <c r="I69" s="272"/>
      <c r="J69" s="272"/>
      <c r="K69" s="55"/>
      <c r="L69" s="273"/>
    </row>
    <row r="70" spans="1:12" ht="15">
      <c r="A70" s="340" t="s">
        <v>163</v>
      </c>
      <c r="B70" s="341"/>
      <c r="C70" s="341"/>
      <c r="D70" s="342"/>
      <c r="E70" s="338">
        <v>5</v>
      </c>
      <c r="F70" s="338">
        <v>0</v>
      </c>
      <c r="G70" s="339"/>
      <c r="H70" s="43"/>
      <c r="I70" s="272"/>
      <c r="J70" s="272"/>
      <c r="K70" s="55"/>
      <c r="L70" s="273"/>
    </row>
    <row r="71" spans="1:12" ht="15">
      <c r="A71" s="340" t="s">
        <v>164</v>
      </c>
      <c r="B71" s="341"/>
      <c r="C71" s="341"/>
      <c r="D71" s="342"/>
      <c r="E71" s="338">
        <v>6</v>
      </c>
      <c r="F71" s="338">
        <v>0</v>
      </c>
      <c r="G71" s="339"/>
      <c r="H71" s="43"/>
      <c r="I71" s="272"/>
      <c r="J71" s="272"/>
      <c r="K71" s="55"/>
      <c r="L71" s="273">
        <f>+I71+J71</f>
        <v>0</v>
      </c>
    </row>
    <row r="72" spans="1:12" ht="15">
      <c r="A72" s="340" t="s">
        <v>165</v>
      </c>
      <c r="B72" s="341"/>
      <c r="C72" s="341"/>
      <c r="D72" s="342"/>
      <c r="E72" s="338">
        <v>0</v>
      </c>
      <c r="F72" s="338">
        <v>0</v>
      </c>
      <c r="G72" s="339"/>
      <c r="H72" s="43"/>
      <c r="I72" s="272"/>
      <c r="J72" s="272"/>
      <c r="K72" s="55"/>
      <c r="L72" s="273"/>
    </row>
    <row r="73" spans="1:12" ht="15">
      <c r="A73" s="340" t="s">
        <v>166</v>
      </c>
      <c r="B73" s="341"/>
      <c r="C73" s="341"/>
      <c r="D73" s="342"/>
      <c r="E73" s="69">
        <v>178</v>
      </c>
      <c r="F73" s="338">
        <v>153</v>
      </c>
      <c r="G73" s="339"/>
      <c r="H73" s="43"/>
      <c r="I73" s="272"/>
      <c r="J73" s="272"/>
      <c r="K73" s="55"/>
      <c r="L73" s="273">
        <f>+I73+J73</f>
        <v>0</v>
      </c>
    </row>
    <row r="74" spans="1:12" ht="15">
      <c r="A74" s="340" t="s">
        <v>167</v>
      </c>
      <c r="B74" s="341"/>
      <c r="C74" s="341"/>
      <c r="D74" s="342"/>
      <c r="E74" s="69">
        <v>1219</v>
      </c>
      <c r="F74" s="338">
        <v>0</v>
      </c>
      <c r="G74" s="339"/>
      <c r="H74" s="43"/>
      <c r="I74" s="272"/>
      <c r="J74" s="272"/>
      <c r="K74" s="55"/>
      <c r="L74" s="273"/>
    </row>
    <row r="75" spans="1:12" ht="15">
      <c r="A75" s="340" t="s">
        <v>168</v>
      </c>
      <c r="B75" s="341"/>
      <c r="C75" s="341"/>
      <c r="D75" s="342"/>
      <c r="E75" s="69">
        <v>1</v>
      </c>
      <c r="F75" s="69">
        <v>0</v>
      </c>
      <c r="G75" s="339"/>
      <c r="H75" s="43"/>
      <c r="I75" s="272"/>
      <c r="J75" s="272"/>
      <c r="K75" s="55"/>
      <c r="L75" s="273"/>
    </row>
    <row r="76" spans="1:12" ht="15">
      <c r="A76" s="340" t="s">
        <v>169</v>
      </c>
      <c r="B76" s="341"/>
      <c r="C76" s="341"/>
      <c r="D76" s="342"/>
      <c r="E76" s="69">
        <v>0</v>
      </c>
      <c r="F76" s="69">
        <v>0</v>
      </c>
      <c r="G76" s="69"/>
      <c r="H76" s="43"/>
      <c r="I76" s="272"/>
      <c r="J76" s="272"/>
      <c r="K76" s="55"/>
      <c r="L76" s="273"/>
    </row>
    <row r="77" spans="1:12" ht="15.75" thickBot="1">
      <c r="A77" s="286" t="s">
        <v>170</v>
      </c>
      <c r="B77" s="287"/>
      <c r="C77" s="287"/>
      <c r="D77" s="288"/>
      <c r="E77" s="69">
        <f>SUM(E68:E76)</f>
        <v>2358</v>
      </c>
      <c r="F77" s="69">
        <f>SUM(F68:F76)</f>
        <v>308</v>
      </c>
      <c r="G77" s="339">
        <f>+F77/E77</f>
        <v>0.13061916878710772</v>
      </c>
      <c r="H77" s="43"/>
      <c r="I77" s="288">
        <f>SUM(I68:I76)</f>
        <v>0</v>
      </c>
      <c r="J77" s="288">
        <f>SUM(J68:J76)</f>
        <v>0</v>
      </c>
      <c r="K77" s="288">
        <f>SUM(K68:K76)</f>
        <v>0</v>
      </c>
      <c r="L77" s="288">
        <f>SUM(L68:L76)</f>
        <v>0</v>
      </c>
    </row>
    <row r="78" spans="2:12" ht="15">
      <c r="B78" s="43"/>
      <c r="C78" s="43"/>
      <c r="H78" s="43"/>
      <c r="I78"/>
      <c r="J78" s="272"/>
      <c r="K78" s="55"/>
      <c r="L78" s="273"/>
    </row>
  </sheetData>
  <sheetProtection/>
  <printOptions/>
  <pageMargins left="0.25" right="0.25" top="0.55" bottom="0.4" header="0" footer="0"/>
  <pageSetup fitToHeight="3" horizontalDpi="600" verticalDpi="600" orientation="portrait" scale="85" r:id="rId1"/>
  <headerFooter alignWithMargins="0">
    <oddFooter>&amp;R&amp;"Arial"&amp;12&amp;D  &amp;P 0F &amp;N</oddFooter>
  </headerFooter>
</worksheet>
</file>

<file path=xl/worksheets/sheet14.xml><?xml version="1.0" encoding="utf-8"?>
<worksheet xmlns="http://schemas.openxmlformats.org/spreadsheetml/2006/main" xmlns:r="http://schemas.openxmlformats.org/officeDocument/2006/relationships">
  <dimension ref="A1:IV82"/>
  <sheetViews>
    <sheetView zoomScale="87" zoomScaleNormal="87" zoomScalePageLayoutView="0" workbookViewId="0" topLeftCell="A1">
      <pane ySplit="9" topLeftCell="BM58" activePane="bottomLeft" state="frozen"/>
      <selection pane="topLeft" activeCell="F90" sqref="F90"/>
      <selection pane="bottomLeft" activeCell="J82" sqref="J82"/>
    </sheetView>
  </sheetViews>
  <sheetFormatPr defaultColWidth="8.88671875" defaultRowHeight="15"/>
  <cols>
    <col min="1" max="1" width="22.6640625" style="1" customWidth="1"/>
    <col min="2" max="2" width="5.6640625" style="1" customWidth="1"/>
    <col min="3" max="3" width="4.6640625" style="1" customWidth="1"/>
    <col min="4" max="4" width="5.6640625" style="1" customWidth="1"/>
    <col min="5" max="5" width="8.6640625" style="1" customWidth="1"/>
    <col min="6" max="7" width="9.6640625" style="1" customWidth="1"/>
    <col min="8" max="8" width="2.6640625" style="1" customWidth="1"/>
    <col min="9" max="9" width="9.6640625" style="1" customWidth="1"/>
    <col min="10" max="10" width="8.6640625" style="1" customWidth="1"/>
    <col min="11" max="11" width="2.6640625" style="1" customWidth="1"/>
    <col min="12" max="12" width="9.6640625" style="1" customWidth="1"/>
  </cols>
  <sheetData>
    <row r="1" spans="1:11" ht="15.75">
      <c r="A1" s="85" t="s">
        <v>8</v>
      </c>
      <c r="B1" s="42"/>
      <c r="C1" s="43"/>
      <c r="E1" s="1" t="s">
        <v>21</v>
      </c>
      <c r="G1" s="4">
        <v>153</v>
      </c>
      <c r="H1" s="43"/>
      <c r="I1" s="5" t="s">
        <v>34</v>
      </c>
      <c r="K1" s="43"/>
    </row>
    <row r="2" spans="1:11" ht="15.75">
      <c r="A2" s="6">
        <v>40974</v>
      </c>
      <c r="B2" s="7"/>
      <c r="C2" s="43"/>
      <c r="D2" s="43"/>
      <c r="E2" s="1" t="s">
        <v>22</v>
      </c>
      <c r="G2" s="4"/>
      <c r="H2" s="43"/>
      <c r="I2" s="5" t="s">
        <v>35</v>
      </c>
      <c r="K2" s="43"/>
    </row>
    <row r="3" spans="1:11" ht="15.75">
      <c r="A3" s="7" t="s">
        <v>206</v>
      </c>
      <c r="B3" s="7"/>
      <c r="C3" s="43"/>
      <c r="D3" s="43"/>
      <c r="E3" s="2" t="s">
        <v>23</v>
      </c>
      <c r="F3" s="2"/>
      <c r="G3" s="8">
        <f>SUM(G1:G2)</f>
        <v>153</v>
      </c>
      <c r="H3" s="43"/>
      <c r="I3" s="5" t="s">
        <v>36</v>
      </c>
      <c r="K3" s="43"/>
    </row>
    <row r="4" spans="1:11" ht="18">
      <c r="A4" s="137" t="s">
        <v>171</v>
      </c>
      <c r="B4"/>
      <c r="C4" s="39"/>
      <c r="H4" s="43"/>
      <c r="K4" s="43"/>
    </row>
    <row r="5" spans="1:12" ht="15.75">
      <c r="A5" s="60"/>
      <c r="B5"/>
      <c r="C5" s="61"/>
      <c r="E5" s="42" t="s">
        <v>24</v>
      </c>
      <c r="F5" s="42" t="s">
        <v>28</v>
      </c>
      <c r="G5" s="42" t="s">
        <v>31</v>
      </c>
      <c r="H5" s="42" t="s">
        <v>33</v>
      </c>
      <c r="I5" s="42" t="s">
        <v>37</v>
      </c>
      <c r="J5" s="42" t="s">
        <v>39</v>
      </c>
      <c r="K5" s="42" t="s">
        <v>33</v>
      </c>
      <c r="L5" s="42" t="s">
        <v>43</v>
      </c>
    </row>
    <row r="6" spans="2:12" ht="15">
      <c r="B6" s="43"/>
      <c r="C6" s="43"/>
      <c r="D6" s="43" t="s">
        <v>17</v>
      </c>
      <c r="E6" s="9"/>
      <c r="F6" s="9"/>
      <c r="G6" s="9"/>
      <c r="H6" s="42" t="s">
        <v>33</v>
      </c>
      <c r="I6" s="9"/>
      <c r="J6" s="42" t="s">
        <v>40</v>
      </c>
      <c r="K6" s="42" t="s">
        <v>33</v>
      </c>
      <c r="L6" s="42"/>
    </row>
    <row r="7" spans="2:12" ht="15">
      <c r="B7" s="43"/>
      <c r="C7" s="43" t="s">
        <v>15</v>
      </c>
      <c r="D7" s="43" t="s">
        <v>18</v>
      </c>
      <c r="E7" s="42" t="s">
        <v>25</v>
      </c>
      <c r="F7" s="9" t="s">
        <v>29</v>
      </c>
      <c r="G7" s="42" t="s">
        <v>32</v>
      </c>
      <c r="H7" s="42" t="s">
        <v>33</v>
      </c>
      <c r="I7" s="42" t="s">
        <v>38</v>
      </c>
      <c r="J7" s="42" t="s">
        <v>41</v>
      </c>
      <c r="K7" s="42" t="s">
        <v>33</v>
      </c>
      <c r="L7" s="42" t="s">
        <v>44</v>
      </c>
    </row>
    <row r="8" spans="1:12" ht="15">
      <c r="A8" s="1" t="s">
        <v>10</v>
      </c>
      <c r="B8" s="43"/>
      <c r="C8" s="43" t="s">
        <v>16</v>
      </c>
      <c r="D8" s="43" t="s">
        <v>19</v>
      </c>
      <c r="E8" s="42" t="s">
        <v>26</v>
      </c>
      <c r="F8" s="42" t="s">
        <v>30</v>
      </c>
      <c r="G8" s="42" t="s">
        <v>26</v>
      </c>
      <c r="H8" s="42" t="s">
        <v>33</v>
      </c>
      <c r="I8" s="42" t="s">
        <v>30</v>
      </c>
      <c r="J8" s="42" t="s">
        <v>42</v>
      </c>
      <c r="K8" s="42" t="s">
        <v>33</v>
      </c>
      <c r="L8" s="42" t="s">
        <v>45</v>
      </c>
    </row>
    <row r="9" spans="2:12" ht="16.5" thickBot="1">
      <c r="B9" s="43"/>
      <c r="C9" s="43"/>
      <c r="E9" s="9"/>
      <c r="F9" s="10"/>
      <c r="G9" s="9"/>
      <c r="H9" s="42" t="s">
        <v>33</v>
      </c>
      <c r="I9" s="9"/>
      <c r="J9" s="9"/>
      <c r="K9" s="42" t="s">
        <v>33</v>
      </c>
      <c r="L9" s="9"/>
    </row>
    <row r="10" spans="1:12" ht="15.75" thickTop="1">
      <c r="A10" s="14" t="s">
        <v>207</v>
      </c>
      <c r="B10" s="45"/>
      <c r="C10" s="46">
        <v>1</v>
      </c>
      <c r="D10" s="14">
        <f>($G$3*C10)</f>
        <v>153</v>
      </c>
      <c r="E10" s="47" t="s">
        <v>27</v>
      </c>
      <c r="F10" s="47" t="s">
        <v>27</v>
      </c>
      <c r="G10" s="47" t="s">
        <v>27</v>
      </c>
      <c r="H10" s="49" t="s">
        <v>33</v>
      </c>
      <c r="I10" s="47" t="s">
        <v>27</v>
      </c>
      <c r="J10" s="47" t="s">
        <v>27</v>
      </c>
      <c r="K10" s="49" t="s">
        <v>33</v>
      </c>
      <c r="L10" s="47" t="s">
        <v>27</v>
      </c>
    </row>
    <row r="11" spans="1:12" ht="15">
      <c r="A11" s="102" t="s">
        <v>11</v>
      </c>
      <c r="B11" s="50"/>
      <c r="C11" s="50"/>
      <c r="D11" s="16"/>
      <c r="E11" s="18">
        <v>0</v>
      </c>
      <c r="F11" s="18"/>
      <c r="G11" s="19">
        <f>(E11+F11)</f>
        <v>0</v>
      </c>
      <c r="H11" s="41" t="s">
        <v>33</v>
      </c>
      <c r="I11" s="18"/>
      <c r="J11" s="18"/>
      <c r="K11" s="41" t="s">
        <v>33</v>
      </c>
      <c r="L11" s="19">
        <f>(G11+I11+J11)</f>
        <v>0</v>
      </c>
    </row>
    <row r="12" spans="1:12" ht="15">
      <c r="A12" s="109" t="s">
        <v>227</v>
      </c>
      <c r="B12" s="50"/>
      <c r="C12" s="50"/>
      <c r="D12" s="16"/>
      <c r="E12" s="18">
        <v>22</v>
      </c>
      <c r="F12" s="18"/>
      <c r="G12" s="19">
        <f aca="true" t="shared" si="0" ref="G12:G17">(E12+F12)</f>
        <v>22</v>
      </c>
      <c r="H12" s="41" t="s">
        <v>33</v>
      </c>
      <c r="I12" s="18"/>
      <c r="J12" s="18"/>
      <c r="K12" s="41" t="s">
        <v>33</v>
      </c>
      <c r="L12" s="19">
        <f aca="true" t="shared" si="1" ref="L12:L17">(G12+I12+J12)</f>
        <v>22</v>
      </c>
    </row>
    <row r="13" spans="1:12" ht="15">
      <c r="A13" s="109" t="s">
        <v>228</v>
      </c>
      <c r="B13" s="50"/>
      <c r="C13" s="50"/>
      <c r="D13" s="16"/>
      <c r="E13" s="18">
        <v>85</v>
      </c>
      <c r="F13" s="18"/>
      <c r="G13" s="19">
        <f t="shared" si="0"/>
        <v>85</v>
      </c>
      <c r="H13" s="41" t="s">
        <v>33</v>
      </c>
      <c r="I13" s="18"/>
      <c r="J13" s="18"/>
      <c r="K13" s="41" t="s">
        <v>33</v>
      </c>
      <c r="L13" s="19">
        <f t="shared" si="1"/>
        <v>85</v>
      </c>
    </row>
    <row r="14" spans="1:12" ht="15">
      <c r="A14" s="109" t="s">
        <v>229</v>
      </c>
      <c r="B14" s="50"/>
      <c r="C14" s="50"/>
      <c r="D14" s="16"/>
      <c r="E14" s="18">
        <v>0</v>
      </c>
      <c r="F14" s="18"/>
      <c r="G14" s="19">
        <f t="shared" si="0"/>
        <v>0</v>
      </c>
      <c r="H14" s="41" t="s">
        <v>33</v>
      </c>
      <c r="I14" s="18"/>
      <c r="J14" s="18"/>
      <c r="K14" s="41" t="s">
        <v>33</v>
      </c>
      <c r="L14" s="19">
        <f t="shared" si="1"/>
        <v>0</v>
      </c>
    </row>
    <row r="15" spans="1:12" ht="15">
      <c r="A15" s="109" t="s">
        <v>230</v>
      </c>
      <c r="B15" s="50"/>
      <c r="C15" s="50"/>
      <c r="D15" s="16"/>
      <c r="E15" s="18">
        <v>27</v>
      </c>
      <c r="F15" s="18"/>
      <c r="G15" s="19">
        <f t="shared" si="0"/>
        <v>27</v>
      </c>
      <c r="H15" s="41" t="s">
        <v>33</v>
      </c>
      <c r="I15" s="18"/>
      <c r="J15" s="18"/>
      <c r="K15" s="41" t="s">
        <v>33</v>
      </c>
      <c r="L15" s="19">
        <f t="shared" si="1"/>
        <v>27</v>
      </c>
    </row>
    <row r="16" spans="1:12" ht="15">
      <c r="A16" s="109" t="s">
        <v>231</v>
      </c>
      <c r="B16" s="50"/>
      <c r="C16" s="50"/>
      <c r="D16" s="16"/>
      <c r="E16" s="18">
        <v>0</v>
      </c>
      <c r="F16" s="18"/>
      <c r="G16" s="19">
        <f t="shared" si="0"/>
        <v>0</v>
      </c>
      <c r="H16" s="41" t="s">
        <v>33</v>
      </c>
      <c r="I16" s="18"/>
      <c r="J16" s="18"/>
      <c r="K16" s="41" t="s">
        <v>33</v>
      </c>
      <c r="L16" s="19">
        <f t="shared" si="1"/>
        <v>0</v>
      </c>
    </row>
    <row r="17" spans="1:12" ht="15">
      <c r="A17" s="109" t="s">
        <v>232</v>
      </c>
      <c r="B17" s="50"/>
      <c r="C17" s="50"/>
      <c r="D17" s="16"/>
      <c r="E17" s="18">
        <v>0</v>
      </c>
      <c r="F17" s="18"/>
      <c r="G17" s="19">
        <f t="shared" si="0"/>
        <v>0</v>
      </c>
      <c r="H17" s="41" t="s">
        <v>33</v>
      </c>
      <c r="I17" s="18"/>
      <c r="J17" s="18"/>
      <c r="K17" s="41" t="s">
        <v>33</v>
      </c>
      <c r="L17" s="19">
        <f t="shared" si="1"/>
        <v>0</v>
      </c>
    </row>
    <row r="18" spans="1:12" ht="15">
      <c r="A18" s="336" t="s">
        <v>233</v>
      </c>
      <c r="B18" s="50"/>
      <c r="C18" s="50"/>
      <c r="D18" s="16"/>
      <c r="E18" s="18">
        <v>19</v>
      </c>
      <c r="F18" s="18"/>
      <c r="G18" s="19">
        <f>(E18+F18)</f>
        <v>19</v>
      </c>
      <c r="H18" s="41" t="s">
        <v>33</v>
      </c>
      <c r="I18" s="18"/>
      <c r="J18" s="18"/>
      <c r="K18" s="41" t="s">
        <v>33</v>
      </c>
      <c r="L18" s="19">
        <f>(G18+I18+J18)</f>
        <v>19</v>
      </c>
    </row>
    <row r="19" spans="1:12" ht="15">
      <c r="A19" s="136" t="s">
        <v>209</v>
      </c>
      <c r="B19" s="50"/>
      <c r="C19" s="50"/>
      <c r="D19" s="16"/>
      <c r="E19" s="18">
        <v>0</v>
      </c>
      <c r="F19" s="18"/>
      <c r="G19" s="19">
        <f>(E19+F19)</f>
        <v>0</v>
      </c>
      <c r="H19" s="41" t="s">
        <v>33</v>
      </c>
      <c r="I19" s="18"/>
      <c r="J19" s="18"/>
      <c r="K19" s="41" t="s">
        <v>33</v>
      </c>
      <c r="L19" s="19">
        <f>(G19+I19+J19)</f>
        <v>0</v>
      </c>
    </row>
    <row r="20" spans="1:12" ht="15">
      <c r="A20" s="97" t="s">
        <v>12</v>
      </c>
      <c r="B20" s="21"/>
      <c r="C20" s="50"/>
      <c r="D20" s="16"/>
      <c r="E20" s="18">
        <v>0</v>
      </c>
      <c r="F20" s="18"/>
      <c r="G20" s="19">
        <f>(E20+F20)</f>
        <v>0</v>
      </c>
      <c r="H20" s="41" t="s">
        <v>33</v>
      </c>
      <c r="I20" s="18"/>
      <c r="J20" s="18"/>
      <c r="K20" s="41" t="s">
        <v>33</v>
      </c>
      <c r="L20" s="19">
        <f>(G20+I20+J20)</f>
        <v>0</v>
      </c>
    </row>
    <row r="21" spans="1:12" ht="15">
      <c r="A21" s="105" t="s">
        <v>112</v>
      </c>
      <c r="B21" s="50"/>
      <c r="C21" s="50"/>
      <c r="D21" s="16"/>
      <c r="E21" s="51"/>
      <c r="F21" s="18"/>
      <c r="G21" s="19">
        <f>(E21+F21)</f>
        <v>0</v>
      </c>
      <c r="H21" s="41" t="s">
        <v>33</v>
      </c>
      <c r="I21" s="18"/>
      <c r="J21" s="18"/>
      <c r="K21" s="41" t="s">
        <v>33</v>
      </c>
      <c r="L21" s="19">
        <f>(G21+I21+J21)</f>
        <v>0</v>
      </c>
    </row>
    <row r="22" spans="1:12" ht="15">
      <c r="A22" s="105" t="s">
        <v>83</v>
      </c>
      <c r="B22" s="50"/>
      <c r="C22" s="50"/>
      <c r="D22" s="16"/>
      <c r="E22" s="51"/>
      <c r="F22" s="18"/>
      <c r="G22" s="19">
        <f>(E22+F22)</f>
        <v>0</v>
      </c>
      <c r="H22" s="41" t="s">
        <v>33</v>
      </c>
      <c r="I22" s="18"/>
      <c r="J22" s="18"/>
      <c r="K22" s="41" t="s">
        <v>33</v>
      </c>
      <c r="L22" s="19">
        <f>(G22+I22+J22)</f>
        <v>0</v>
      </c>
    </row>
    <row r="23" spans="1:12" ht="15">
      <c r="A23" s="105"/>
      <c r="B23" s="50"/>
      <c r="C23" s="50"/>
      <c r="D23" s="16"/>
      <c r="E23" s="51"/>
      <c r="F23" s="18"/>
      <c r="G23" s="19">
        <f aca="true" t="shared" si="2" ref="G23:G31">(E23+F23)</f>
        <v>0</v>
      </c>
      <c r="H23" s="41" t="s">
        <v>33</v>
      </c>
      <c r="I23" s="18"/>
      <c r="J23" s="18"/>
      <c r="K23" s="41" t="s">
        <v>33</v>
      </c>
      <c r="L23" s="19">
        <f aca="true" t="shared" si="3" ref="L23:L31">(G23+I23+J23)</f>
        <v>0</v>
      </c>
    </row>
    <row r="24" spans="1:12" ht="15">
      <c r="A24" s="105"/>
      <c r="B24" s="50"/>
      <c r="C24" s="50"/>
      <c r="D24" s="16"/>
      <c r="E24" s="51"/>
      <c r="F24" s="18"/>
      <c r="G24" s="19">
        <f t="shared" si="2"/>
        <v>0</v>
      </c>
      <c r="H24" s="41" t="s">
        <v>33</v>
      </c>
      <c r="I24" s="18"/>
      <c r="J24" s="18"/>
      <c r="K24" s="41" t="s">
        <v>33</v>
      </c>
      <c r="L24" s="19">
        <f t="shared" si="3"/>
        <v>0</v>
      </c>
    </row>
    <row r="25" spans="1:12" ht="15">
      <c r="A25" s="105"/>
      <c r="B25" s="50"/>
      <c r="C25" s="50"/>
      <c r="D25" s="16"/>
      <c r="E25" s="51"/>
      <c r="F25" s="18"/>
      <c r="G25" s="19">
        <f t="shared" si="2"/>
        <v>0</v>
      </c>
      <c r="H25" s="41" t="s">
        <v>33</v>
      </c>
      <c r="I25" s="18"/>
      <c r="J25" s="18"/>
      <c r="K25" s="41" t="s">
        <v>33</v>
      </c>
      <c r="L25" s="19">
        <f t="shared" si="3"/>
        <v>0</v>
      </c>
    </row>
    <row r="26" spans="1:12" ht="15">
      <c r="A26" s="105"/>
      <c r="B26" s="50"/>
      <c r="C26" s="50"/>
      <c r="D26" s="16"/>
      <c r="E26" s="51"/>
      <c r="F26" s="18"/>
      <c r="G26" s="19">
        <f t="shared" si="2"/>
        <v>0</v>
      </c>
      <c r="H26" s="41" t="s">
        <v>33</v>
      </c>
      <c r="I26" s="18"/>
      <c r="J26" s="18"/>
      <c r="K26" s="41" t="s">
        <v>33</v>
      </c>
      <c r="L26" s="19">
        <f t="shared" si="3"/>
        <v>0</v>
      </c>
    </row>
    <row r="27" spans="1:12" ht="15">
      <c r="A27" s="105"/>
      <c r="B27" s="50"/>
      <c r="C27" s="50"/>
      <c r="D27" s="16"/>
      <c r="E27" s="51"/>
      <c r="F27" s="18"/>
      <c r="G27" s="19">
        <f t="shared" si="2"/>
        <v>0</v>
      </c>
      <c r="H27" s="41" t="s">
        <v>33</v>
      </c>
      <c r="I27" s="18"/>
      <c r="J27" s="18"/>
      <c r="K27" s="41" t="s">
        <v>33</v>
      </c>
      <c r="L27" s="19">
        <f t="shared" si="3"/>
        <v>0</v>
      </c>
    </row>
    <row r="28" spans="1:12" ht="15">
      <c r="A28" s="105"/>
      <c r="B28" s="50"/>
      <c r="C28" s="50"/>
      <c r="D28" s="16"/>
      <c r="E28" s="51"/>
      <c r="F28" s="18"/>
      <c r="G28" s="19">
        <f t="shared" si="2"/>
        <v>0</v>
      </c>
      <c r="H28" s="41" t="s">
        <v>33</v>
      </c>
      <c r="I28" s="18"/>
      <c r="J28" s="18"/>
      <c r="K28" s="41" t="s">
        <v>33</v>
      </c>
      <c r="L28" s="19">
        <f t="shared" si="3"/>
        <v>0</v>
      </c>
    </row>
    <row r="29" spans="1:12" ht="15">
      <c r="A29" s="105"/>
      <c r="B29" s="50"/>
      <c r="C29" s="50"/>
      <c r="D29" s="16"/>
      <c r="E29" s="51"/>
      <c r="F29" s="18"/>
      <c r="G29" s="19">
        <f t="shared" si="2"/>
        <v>0</v>
      </c>
      <c r="H29" s="41" t="s">
        <v>33</v>
      </c>
      <c r="I29" s="18"/>
      <c r="J29" s="18"/>
      <c r="K29" s="41" t="s">
        <v>33</v>
      </c>
      <c r="L29" s="19">
        <f t="shared" si="3"/>
        <v>0</v>
      </c>
    </row>
    <row r="30" spans="1:12" ht="15">
      <c r="A30" s="105"/>
      <c r="B30" s="50"/>
      <c r="C30" s="50"/>
      <c r="D30" s="16"/>
      <c r="E30" s="51"/>
      <c r="F30" s="18"/>
      <c r="G30" s="19">
        <f t="shared" si="2"/>
        <v>0</v>
      </c>
      <c r="H30" s="41" t="s">
        <v>33</v>
      </c>
      <c r="I30" s="18"/>
      <c r="J30" s="18"/>
      <c r="K30" s="41" t="s">
        <v>33</v>
      </c>
      <c r="L30" s="19">
        <f t="shared" si="3"/>
        <v>0</v>
      </c>
    </row>
    <row r="31" spans="1:12" ht="15">
      <c r="A31" s="105"/>
      <c r="B31" s="50"/>
      <c r="C31" s="50"/>
      <c r="D31" s="16"/>
      <c r="E31" s="51"/>
      <c r="F31" s="18"/>
      <c r="G31" s="19">
        <f t="shared" si="2"/>
        <v>0</v>
      </c>
      <c r="H31" s="41" t="s">
        <v>33</v>
      </c>
      <c r="I31" s="18"/>
      <c r="J31" s="18"/>
      <c r="K31" s="41" t="s">
        <v>33</v>
      </c>
      <c r="L31" s="19">
        <f t="shared" si="3"/>
        <v>0</v>
      </c>
    </row>
    <row r="32" spans="1:12" ht="15">
      <c r="A32" s="29"/>
      <c r="B32" s="50"/>
      <c r="C32" s="50"/>
      <c r="D32" s="16"/>
      <c r="E32" s="51"/>
      <c r="F32" s="18"/>
      <c r="G32" s="19">
        <f>(E32+F32)</f>
        <v>0</v>
      </c>
      <c r="H32" s="41" t="s">
        <v>33</v>
      </c>
      <c r="I32" s="18"/>
      <c r="J32" s="18"/>
      <c r="K32" s="41" t="s">
        <v>33</v>
      </c>
      <c r="L32" s="19">
        <f>(G32+I32+J32)</f>
        <v>0</v>
      </c>
    </row>
    <row r="33" spans="1:12" ht="15">
      <c r="A33" s="16"/>
      <c r="B33" s="50"/>
      <c r="C33" s="50"/>
      <c r="D33" s="16"/>
      <c r="E33" s="51"/>
      <c r="F33" s="18"/>
      <c r="G33" s="19">
        <f>(E33+F33)</f>
        <v>0</v>
      </c>
      <c r="H33" s="41" t="s">
        <v>33</v>
      </c>
      <c r="I33" s="18"/>
      <c r="J33" s="18"/>
      <c r="K33" s="41" t="s">
        <v>33</v>
      </c>
      <c r="L33" s="19">
        <f>(G33+I33+J33)</f>
        <v>0</v>
      </c>
    </row>
    <row r="34" spans="1:12" ht="15.75" thickBot="1">
      <c r="A34" s="50"/>
      <c r="B34" s="50"/>
      <c r="C34" s="50"/>
      <c r="D34" s="52" t="s">
        <v>20</v>
      </c>
      <c r="E34" s="24">
        <f>SUM(E11:E33)</f>
        <v>153</v>
      </c>
      <c r="F34" s="24">
        <f>SUM(F11:F33)</f>
        <v>0</v>
      </c>
      <c r="G34" s="19">
        <f>(E34+F34)</f>
        <v>153</v>
      </c>
      <c r="H34" s="41" t="s">
        <v>33</v>
      </c>
      <c r="I34" s="24">
        <f>SUM(I11:I33)</f>
        <v>0</v>
      </c>
      <c r="J34" s="24">
        <f>SUM(J11:J33)</f>
        <v>0</v>
      </c>
      <c r="K34" s="41" t="s">
        <v>33</v>
      </c>
      <c r="L34" s="19">
        <f>(G34+I34+J34)</f>
        <v>153</v>
      </c>
    </row>
    <row r="35" spans="1:12" ht="15.75" thickTop="1">
      <c r="A35" s="14" t="s">
        <v>210</v>
      </c>
      <c r="B35" s="45"/>
      <c r="C35" s="46">
        <v>1</v>
      </c>
      <c r="D35" s="14">
        <f>($G$3*C35)</f>
        <v>153</v>
      </c>
      <c r="E35" s="47" t="s">
        <v>27</v>
      </c>
      <c r="F35" s="47" t="s">
        <v>27</v>
      </c>
      <c r="G35" s="47" t="s">
        <v>27</v>
      </c>
      <c r="H35" s="49" t="s">
        <v>33</v>
      </c>
      <c r="I35" s="47" t="s">
        <v>27</v>
      </c>
      <c r="J35" s="47" t="s">
        <v>27</v>
      </c>
      <c r="K35" s="49" t="s">
        <v>33</v>
      </c>
      <c r="L35" s="47" t="s">
        <v>27</v>
      </c>
    </row>
    <row r="36" spans="1:12" ht="15">
      <c r="A36" s="102" t="s">
        <v>11</v>
      </c>
      <c r="B36" s="50"/>
      <c r="C36" s="50"/>
      <c r="D36" s="16"/>
      <c r="E36" s="18">
        <v>66</v>
      </c>
      <c r="F36" s="18"/>
      <c r="G36" s="19">
        <f aca="true" t="shared" si="4" ref="G36:G44">(E36+F36)</f>
        <v>66</v>
      </c>
      <c r="H36" s="41" t="s">
        <v>33</v>
      </c>
      <c r="I36" s="18"/>
      <c r="J36" s="18"/>
      <c r="K36" s="41" t="s">
        <v>33</v>
      </c>
      <c r="L36" s="19">
        <f aca="true" t="shared" si="5" ref="L36:L44">(G36+I36+J36)</f>
        <v>66</v>
      </c>
    </row>
    <row r="37" spans="1:12" ht="15">
      <c r="A37" s="336" t="s">
        <v>234</v>
      </c>
      <c r="B37" s="50"/>
      <c r="C37" s="50"/>
      <c r="D37" s="16"/>
      <c r="E37" s="18">
        <v>39</v>
      </c>
      <c r="F37" s="18"/>
      <c r="G37" s="19">
        <f t="shared" si="4"/>
        <v>39</v>
      </c>
      <c r="H37" s="41" t="s">
        <v>33</v>
      </c>
      <c r="I37" s="18"/>
      <c r="J37" s="18"/>
      <c r="K37" s="41" t="s">
        <v>33</v>
      </c>
      <c r="L37" s="19">
        <f t="shared" si="5"/>
        <v>39</v>
      </c>
    </row>
    <row r="38" spans="1:12" ht="15">
      <c r="A38" s="29" t="s">
        <v>235</v>
      </c>
      <c r="B38" s="50"/>
      <c r="C38" s="50"/>
      <c r="D38" s="16"/>
      <c r="E38" s="18">
        <v>47</v>
      </c>
      <c r="F38" s="18"/>
      <c r="G38" s="19">
        <f>(E38+F38)</f>
        <v>47</v>
      </c>
      <c r="H38" s="41" t="s">
        <v>33</v>
      </c>
      <c r="I38" s="18"/>
      <c r="J38" s="18"/>
      <c r="K38" s="41" t="s">
        <v>33</v>
      </c>
      <c r="L38" s="19">
        <f>(G38+I38+J38)</f>
        <v>47</v>
      </c>
    </row>
    <row r="39" spans="1:12" ht="15">
      <c r="A39" s="97" t="s">
        <v>12</v>
      </c>
      <c r="B39" s="21">
        <v>1</v>
      </c>
      <c r="C39" s="50"/>
      <c r="D39" s="16"/>
      <c r="E39" s="18"/>
      <c r="F39" s="18"/>
      <c r="G39" s="19">
        <f t="shared" si="4"/>
        <v>0</v>
      </c>
      <c r="H39" s="41" t="s">
        <v>33</v>
      </c>
      <c r="I39" s="18"/>
      <c r="J39" s="18"/>
      <c r="K39" s="41" t="s">
        <v>33</v>
      </c>
      <c r="L39" s="19">
        <f t="shared" si="5"/>
        <v>0</v>
      </c>
    </row>
    <row r="40" spans="1:12" ht="15">
      <c r="A40" s="105" t="s">
        <v>112</v>
      </c>
      <c r="B40" s="50"/>
      <c r="C40" s="50"/>
      <c r="D40" s="16"/>
      <c r="E40" s="51"/>
      <c r="F40" s="18"/>
      <c r="G40" s="19">
        <f t="shared" si="4"/>
        <v>0</v>
      </c>
      <c r="H40" s="41" t="s">
        <v>33</v>
      </c>
      <c r="I40" s="18"/>
      <c r="J40" s="18"/>
      <c r="K40" s="41" t="s">
        <v>33</v>
      </c>
      <c r="L40" s="19">
        <f t="shared" si="5"/>
        <v>0</v>
      </c>
    </row>
    <row r="41" spans="1:12" ht="15">
      <c r="A41" s="105" t="s">
        <v>83</v>
      </c>
      <c r="B41" s="50"/>
      <c r="C41" s="50"/>
      <c r="D41" s="16"/>
      <c r="E41" s="51"/>
      <c r="F41" s="18"/>
      <c r="G41" s="19">
        <f t="shared" si="4"/>
        <v>0</v>
      </c>
      <c r="H41" s="41" t="s">
        <v>33</v>
      </c>
      <c r="I41" s="18"/>
      <c r="J41" s="18"/>
      <c r="K41" s="41" t="s">
        <v>33</v>
      </c>
      <c r="L41" s="19">
        <f t="shared" si="5"/>
        <v>0</v>
      </c>
    </row>
    <row r="42" spans="1:12" ht="15">
      <c r="A42" s="29" t="s">
        <v>238</v>
      </c>
      <c r="B42" s="50"/>
      <c r="C42" s="50"/>
      <c r="D42" s="16"/>
      <c r="E42" s="51"/>
      <c r="F42" s="18"/>
      <c r="G42" s="19">
        <f t="shared" si="4"/>
        <v>0</v>
      </c>
      <c r="H42" s="41" t="s">
        <v>33</v>
      </c>
      <c r="I42" s="18"/>
      <c r="J42" s="18">
        <v>1</v>
      </c>
      <c r="K42" s="41" t="s">
        <v>33</v>
      </c>
      <c r="L42" s="19">
        <f t="shared" si="5"/>
        <v>1</v>
      </c>
    </row>
    <row r="43" spans="1:12" ht="15">
      <c r="A43" s="16"/>
      <c r="B43" s="50"/>
      <c r="C43" s="50"/>
      <c r="D43" s="16"/>
      <c r="E43" s="51"/>
      <c r="F43" s="18"/>
      <c r="G43" s="19">
        <f t="shared" si="4"/>
        <v>0</v>
      </c>
      <c r="H43" s="41" t="s">
        <v>33</v>
      </c>
      <c r="I43" s="18"/>
      <c r="J43" s="18"/>
      <c r="K43" s="41" t="s">
        <v>33</v>
      </c>
      <c r="L43" s="19">
        <f t="shared" si="5"/>
        <v>0</v>
      </c>
    </row>
    <row r="44" spans="1:13" ht="15.75" thickBot="1">
      <c r="A44" s="50"/>
      <c r="B44" s="50"/>
      <c r="C44" s="50"/>
      <c r="D44" s="52" t="s">
        <v>20</v>
      </c>
      <c r="E44" s="24">
        <f>SUM(E36:E43)</f>
        <v>152</v>
      </c>
      <c r="F44" s="24">
        <f>SUM(F36:F43)</f>
        <v>0</v>
      </c>
      <c r="G44" s="19">
        <f t="shared" si="4"/>
        <v>152</v>
      </c>
      <c r="H44" s="41" t="s">
        <v>33</v>
      </c>
      <c r="I44" s="24">
        <f>SUM(I36:I43)</f>
        <v>0</v>
      </c>
      <c r="J44" s="24">
        <f>SUM(J36:J43)</f>
        <v>1</v>
      </c>
      <c r="K44" s="41" t="s">
        <v>33</v>
      </c>
      <c r="L44" s="19">
        <f t="shared" si="5"/>
        <v>153</v>
      </c>
      <c r="M44" s="291"/>
    </row>
    <row r="45" spans="1:13" ht="15.75" thickTop="1">
      <c r="A45" s="14" t="s">
        <v>212</v>
      </c>
      <c r="B45" s="45"/>
      <c r="C45" s="46">
        <v>1</v>
      </c>
      <c r="D45" s="14">
        <f>($G$3*C45)</f>
        <v>153</v>
      </c>
      <c r="E45" s="47" t="s">
        <v>27</v>
      </c>
      <c r="F45" s="47" t="s">
        <v>27</v>
      </c>
      <c r="G45" s="47" t="s">
        <v>27</v>
      </c>
      <c r="H45" s="49" t="s">
        <v>33</v>
      </c>
      <c r="I45" s="47" t="s">
        <v>27</v>
      </c>
      <c r="J45" s="47" t="s">
        <v>27</v>
      </c>
      <c r="K45" s="49" t="s">
        <v>33</v>
      </c>
      <c r="L45" s="47" t="s">
        <v>27</v>
      </c>
      <c r="M45" s="291"/>
    </row>
    <row r="46" spans="1:13" ht="15">
      <c r="A46" s="102" t="s">
        <v>11</v>
      </c>
      <c r="B46" s="50"/>
      <c r="C46" s="50"/>
      <c r="D46" s="16"/>
      <c r="E46" s="18">
        <v>52</v>
      </c>
      <c r="F46" s="18"/>
      <c r="G46" s="19">
        <f aca="true" t="shared" si="6" ref="G46:G54">(E46+F46)</f>
        <v>52</v>
      </c>
      <c r="H46" s="41" t="s">
        <v>33</v>
      </c>
      <c r="I46" s="18"/>
      <c r="J46" s="18"/>
      <c r="K46" s="41" t="s">
        <v>33</v>
      </c>
      <c r="L46" s="19">
        <f aca="true" t="shared" si="7" ref="L46:L54">(G46+I46+J46)</f>
        <v>52</v>
      </c>
      <c r="M46" s="291"/>
    </row>
    <row r="47" spans="1:13" ht="15">
      <c r="A47" s="109" t="s">
        <v>236</v>
      </c>
      <c r="B47" s="50"/>
      <c r="C47" s="50"/>
      <c r="D47" s="16"/>
      <c r="E47" s="18">
        <v>33</v>
      </c>
      <c r="F47" s="18"/>
      <c r="G47" s="19">
        <f>(E47+F47)</f>
        <v>33</v>
      </c>
      <c r="H47" s="41" t="s">
        <v>33</v>
      </c>
      <c r="I47" s="18"/>
      <c r="J47" s="18"/>
      <c r="K47" s="41" t="s">
        <v>33</v>
      </c>
      <c r="L47" s="19">
        <f>(G47+I47+J47)</f>
        <v>33</v>
      </c>
      <c r="M47" s="291"/>
    </row>
    <row r="48" spans="1:13" ht="15">
      <c r="A48" s="136" t="s">
        <v>237</v>
      </c>
      <c r="B48" s="50"/>
      <c r="C48" s="50"/>
      <c r="D48" s="16"/>
      <c r="E48" s="18">
        <v>67</v>
      </c>
      <c r="F48" s="18"/>
      <c r="G48" s="19">
        <f t="shared" si="6"/>
        <v>67</v>
      </c>
      <c r="H48" s="41" t="s">
        <v>33</v>
      </c>
      <c r="I48" s="18"/>
      <c r="J48" s="18"/>
      <c r="K48" s="41" t="s">
        <v>33</v>
      </c>
      <c r="L48" s="19">
        <f t="shared" si="7"/>
        <v>67</v>
      </c>
      <c r="M48" s="291"/>
    </row>
    <row r="49" spans="1:13" ht="15">
      <c r="A49" s="97" t="s">
        <v>12</v>
      </c>
      <c r="B49" s="21">
        <v>1</v>
      </c>
      <c r="C49" s="50"/>
      <c r="D49" s="16"/>
      <c r="E49" s="18"/>
      <c r="F49" s="18"/>
      <c r="G49" s="19">
        <f t="shared" si="6"/>
        <v>0</v>
      </c>
      <c r="H49" s="41" t="s">
        <v>33</v>
      </c>
      <c r="I49" s="18"/>
      <c r="J49" s="18"/>
      <c r="K49" s="41" t="s">
        <v>33</v>
      </c>
      <c r="L49" s="19">
        <f t="shared" si="7"/>
        <v>0</v>
      </c>
      <c r="M49" s="291"/>
    </row>
    <row r="50" spans="1:13" ht="15">
      <c r="A50" s="105" t="s">
        <v>112</v>
      </c>
      <c r="B50" s="50"/>
      <c r="C50" s="50"/>
      <c r="D50" s="16"/>
      <c r="E50" s="51"/>
      <c r="F50" s="18"/>
      <c r="G50" s="19">
        <f t="shared" si="6"/>
        <v>0</v>
      </c>
      <c r="H50" s="41" t="s">
        <v>33</v>
      </c>
      <c r="I50" s="18"/>
      <c r="J50" s="18"/>
      <c r="K50" s="41" t="s">
        <v>33</v>
      </c>
      <c r="L50" s="19">
        <f t="shared" si="7"/>
        <v>0</v>
      </c>
      <c r="M50" s="291"/>
    </row>
    <row r="51" spans="1:13" ht="15">
      <c r="A51" s="105" t="s">
        <v>83</v>
      </c>
      <c r="B51" s="50"/>
      <c r="C51" s="50"/>
      <c r="D51" s="16"/>
      <c r="E51" s="51"/>
      <c r="F51" s="18"/>
      <c r="G51" s="19">
        <f t="shared" si="6"/>
        <v>0</v>
      </c>
      <c r="H51" s="41" t="s">
        <v>33</v>
      </c>
      <c r="I51" s="18"/>
      <c r="J51" s="18"/>
      <c r="K51" s="41" t="s">
        <v>33</v>
      </c>
      <c r="L51" s="19">
        <f t="shared" si="7"/>
        <v>0</v>
      </c>
      <c r="M51" s="291"/>
    </row>
    <row r="52" spans="1:13" ht="15">
      <c r="A52" s="29" t="s">
        <v>238</v>
      </c>
      <c r="B52" s="50"/>
      <c r="C52" s="50"/>
      <c r="D52" s="16"/>
      <c r="E52" s="51"/>
      <c r="F52" s="18"/>
      <c r="G52" s="19">
        <f t="shared" si="6"/>
        <v>0</v>
      </c>
      <c r="H52" s="41" t="s">
        <v>33</v>
      </c>
      <c r="I52" s="18"/>
      <c r="J52" s="18">
        <v>1</v>
      </c>
      <c r="K52" s="41" t="s">
        <v>33</v>
      </c>
      <c r="L52" s="19">
        <f t="shared" si="7"/>
        <v>1</v>
      </c>
      <c r="M52" s="291"/>
    </row>
    <row r="53" spans="1:13" ht="15">
      <c r="A53" s="16"/>
      <c r="B53" s="50"/>
      <c r="C53" s="50"/>
      <c r="D53" s="16"/>
      <c r="E53" s="51"/>
      <c r="F53" s="18"/>
      <c r="G53" s="19">
        <f t="shared" si="6"/>
        <v>0</v>
      </c>
      <c r="H53" s="41" t="s">
        <v>33</v>
      </c>
      <c r="I53" s="18"/>
      <c r="J53" s="18"/>
      <c r="K53" s="41" t="s">
        <v>33</v>
      </c>
      <c r="L53" s="19">
        <f t="shared" si="7"/>
        <v>0</v>
      </c>
      <c r="M53" s="291"/>
    </row>
    <row r="54" spans="1:13" ht="15.75" thickBot="1">
      <c r="A54" s="50"/>
      <c r="B54" s="50"/>
      <c r="C54" s="50"/>
      <c r="D54" s="52" t="s">
        <v>20</v>
      </c>
      <c r="E54" s="24">
        <f>SUM(E46:E53)</f>
        <v>152</v>
      </c>
      <c r="F54" s="24">
        <f>SUM(F46:F53)</f>
        <v>0</v>
      </c>
      <c r="G54" s="19">
        <f t="shared" si="6"/>
        <v>152</v>
      </c>
      <c r="H54" s="41" t="s">
        <v>33</v>
      </c>
      <c r="I54" s="24">
        <f>SUM(I46:I53)</f>
        <v>0</v>
      </c>
      <c r="J54" s="24">
        <f>SUM(J46:J53)</f>
        <v>1</v>
      </c>
      <c r="K54" s="41" t="s">
        <v>33</v>
      </c>
      <c r="L54" s="19">
        <f t="shared" si="7"/>
        <v>153</v>
      </c>
      <c r="M54" s="291"/>
    </row>
    <row r="55" spans="1:12" ht="15.75" thickTop="1">
      <c r="A55" s="14" t="s">
        <v>214</v>
      </c>
      <c r="B55" s="45"/>
      <c r="C55" s="46">
        <v>10</v>
      </c>
      <c r="D55" s="14">
        <f>($G$3*C55)</f>
        <v>1530</v>
      </c>
      <c r="E55" s="47" t="s">
        <v>27</v>
      </c>
      <c r="F55" s="47" t="s">
        <v>27</v>
      </c>
      <c r="G55" s="47" t="s">
        <v>27</v>
      </c>
      <c r="H55" s="49" t="s">
        <v>33</v>
      </c>
      <c r="I55" s="47" t="s">
        <v>27</v>
      </c>
      <c r="J55" s="47" t="s">
        <v>27</v>
      </c>
      <c r="K55" s="49" t="s">
        <v>33</v>
      </c>
      <c r="L55" s="47" t="s">
        <v>27</v>
      </c>
    </row>
    <row r="56" spans="1:12" ht="15">
      <c r="A56" s="102" t="s">
        <v>11</v>
      </c>
      <c r="B56" s="50"/>
      <c r="C56" s="50"/>
      <c r="D56" s="16"/>
      <c r="E56" s="18">
        <v>1495</v>
      </c>
      <c r="F56" s="18"/>
      <c r="G56" s="19">
        <f aca="true" t="shared" si="8" ref="G56:G81">(E56+F56)</f>
        <v>1495</v>
      </c>
      <c r="H56" s="41" t="s">
        <v>33</v>
      </c>
      <c r="I56" s="18"/>
      <c r="J56" s="18"/>
      <c r="K56" s="41" t="s">
        <v>33</v>
      </c>
      <c r="L56" s="19">
        <f aca="true" t="shared" si="9" ref="L56:L81">(G56+I56+J56)</f>
        <v>1495</v>
      </c>
    </row>
    <row r="57" spans="1:12" ht="15">
      <c r="A57" s="337" t="s">
        <v>12</v>
      </c>
      <c r="B57" s="21">
        <v>35</v>
      </c>
      <c r="C57" s="50"/>
      <c r="D57" s="16"/>
      <c r="E57" s="18"/>
      <c r="F57" s="18"/>
      <c r="G57" s="19">
        <f t="shared" si="8"/>
        <v>0</v>
      </c>
      <c r="H57" s="41" t="s">
        <v>33</v>
      </c>
      <c r="I57" s="18"/>
      <c r="J57" s="18"/>
      <c r="K57" s="41" t="s">
        <v>33</v>
      </c>
      <c r="L57" s="19">
        <f t="shared" si="9"/>
        <v>0</v>
      </c>
    </row>
    <row r="58" spans="1:12" ht="15">
      <c r="A58" s="105" t="s">
        <v>112</v>
      </c>
      <c r="B58" s="50"/>
      <c r="C58" s="50"/>
      <c r="D58" s="16"/>
      <c r="E58" s="51"/>
      <c r="F58" s="18"/>
      <c r="G58" s="19">
        <f t="shared" si="8"/>
        <v>0</v>
      </c>
      <c r="H58" s="41" t="s">
        <v>33</v>
      </c>
      <c r="I58" s="18"/>
      <c r="J58" s="18">
        <v>10</v>
      </c>
      <c r="K58" s="41" t="s">
        <v>33</v>
      </c>
      <c r="L58" s="19">
        <f t="shared" si="9"/>
        <v>10</v>
      </c>
    </row>
    <row r="59" spans="1:12" ht="15">
      <c r="A59" s="29" t="s">
        <v>83</v>
      </c>
      <c r="B59" s="50"/>
      <c r="C59" s="50"/>
      <c r="D59" s="16"/>
      <c r="E59" s="51"/>
      <c r="F59" s="18"/>
      <c r="G59" s="19">
        <f t="shared" si="8"/>
        <v>0</v>
      </c>
      <c r="H59" s="41" t="s">
        <v>33</v>
      </c>
      <c r="I59" s="18"/>
      <c r="J59" s="18"/>
      <c r="K59" s="41" t="s">
        <v>33</v>
      </c>
      <c r="L59" s="19">
        <f t="shared" si="9"/>
        <v>0</v>
      </c>
    </row>
    <row r="60" spans="1:12" ht="15">
      <c r="A60" s="16" t="s">
        <v>239</v>
      </c>
      <c r="B60" s="50"/>
      <c r="C60" s="50"/>
      <c r="D60" s="16"/>
      <c r="E60" s="51"/>
      <c r="F60" s="18"/>
      <c r="G60" s="19">
        <f t="shared" si="8"/>
        <v>0</v>
      </c>
      <c r="H60" s="41" t="s">
        <v>33</v>
      </c>
      <c r="I60" s="18"/>
      <c r="J60" s="18">
        <v>3</v>
      </c>
      <c r="K60" s="41" t="s">
        <v>33</v>
      </c>
      <c r="L60" s="19">
        <f t="shared" si="9"/>
        <v>3</v>
      </c>
    </row>
    <row r="61" spans="1:12" ht="15">
      <c r="A61" s="16" t="s">
        <v>240</v>
      </c>
      <c r="B61" s="50"/>
      <c r="C61" s="50"/>
      <c r="D61" s="16"/>
      <c r="E61" s="51"/>
      <c r="F61" s="18"/>
      <c r="G61" s="19">
        <f t="shared" si="8"/>
        <v>0</v>
      </c>
      <c r="H61" s="41" t="s">
        <v>33</v>
      </c>
      <c r="I61" s="18"/>
      <c r="J61" s="18">
        <v>1</v>
      </c>
      <c r="K61" s="41" t="s">
        <v>33</v>
      </c>
      <c r="L61" s="19">
        <f t="shared" si="9"/>
        <v>1</v>
      </c>
    </row>
    <row r="62" spans="1:12" ht="15">
      <c r="A62" s="16" t="s">
        <v>241</v>
      </c>
      <c r="B62" s="50"/>
      <c r="C62" s="50"/>
      <c r="D62" s="16"/>
      <c r="E62" s="51"/>
      <c r="F62" s="18"/>
      <c r="G62" s="19">
        <f t="shared" si="8"/>
        <v>0</v>
      </c>
      <c r="H62" s="41" t="s">
        <v>33</v>
      </c>
      <c r="I62" s="18"/>
      <c r="J62" s="18">
        <v>1</v>
      </c>
      <c r="K62" s="41" t="s">
        <v>33</v>
      </c>
      <c r="L62" s="19">
        <f t="shared" si="9"/>
        <v>1</v>
      </c>
    </row>
    <row r="63" spans="1:12" ht="15">
      <c r="A63" s="16" t="s">
        <v>242</v>
      </c>
      <c r="B63" s="50"/>
      <c r="C63" s="50"/>
      <c r="D63" s="16"/>
      <c r="E63" s="51"/>
      <c r="F63" s="18"/>
      <c r="G63" s="19">
        <f t="shared" si="8"/>
        <v>0</v>
      </c>
      <c r="H63" s="41" t="s">
        <v>33</v>
      </c>
      <c r="I63" s="18"/>
      <c r="J63" s="18">
        <v>1</v>
      </c>
      <c r="K63" s="41" t="s">
        <v>33</v>
      </c>
      <c r="L63" s="19">
        <f t="shared" si="9"/>
        <v>1</v>
      </c>
    </row>
    <row r="64" spans="1:12" ht="15">
      <c r="A64" s="16" t="s">
        <v>243</v>
      </c>
      <c r="B64" s="50"/>
      <c r="C64" s="50"/>
      <c r="D64" s="16"/>
      <c r="E64" s="51"/>
      <c r="F64" s="18"/>
      <c r="G64" s="19">
        <f t="shared" si="8"/>
        <v>0</v>
      </c>
      <c r="H64" s="41" t="s">
        <v>33</v>
      </c>
      <c r="I64" s="18"/>
      <c r="J64" s="18">
        <v>1</v>
      </c>
      <c r="K64" s="41" t="s">
        <v>33</v>
      </c>
      <c r="L64" s="19">
        <f t="shared" si="9"/>
        <v>1</v>
      </c>
    </row>
    <row r="65" spans="1:12" ht="15">
      <c r="A65" s="16" t="s">
        <v>244</v>
      </c>
      <c r="B65" s="50"/>
      <c r="C65" s="50"/>
      <c r="D65" s="16"/>
      <c r="E65" s="51"/>
      <c r="F65" s="18"/>
      <c r="G65" s="19">
        <f t="shared" si="8"/>
        <v>0</v>
      </c>
      <c r="H65" s="41" t="s">
        <v>33</v>
      </c>
      <c r="I65" s="18"/>
      <c r="J65" s="18">
        <v>2</v>
      </c>
      <c r="K65" s="41" t="s">
        <v>33</v>
      </c>
      <c r="L65" s="19">
        <f t="shared" si="9"/>
        <v>2</v>
      </c>
    </row>
    <row r="66" spans="1:12" ht="15">
      <c r="A66" s="16" t="s">
        <v>245</v>
      </c>
      <c r="B66" s="50"/>
      <c r="C66" s="50"/>
      <c r="D66" s="16"/>
      <c r="E66" s="51"/>
      <c r="F66" s="18"/>
      <c r="G66" s="19">
        <f t="shared" si="8"/>
        <v>0</v>
      </c>
      <c r="H66" s="41" t="s">
        <v>33</v>
      </c>
      <c r="I66" s="18"/>
      <c r="J66" s="18">
        <v>3</v>
      </c>
      <c r="K66" s="41" t="s">
        <v>33</v>
      </c>
      <c r="L66" s="19">
        <f t="shared" si="9"/>
        <v>3</v>
      </c>
    </row>
    <row r="67" spans="1:12" ht="15">
      <c r="A67" s="16" t="s">
        <v>246</v>
      </c>
      <c r="B67" s="50"/>
      <c r="C67" s="50"/>
      <c r="D67" s="16"/>
      <c r="E67" s="51"/>
      <c r="F67" s="18"/>
      <c r="G67" s="19">
        <f t="shared" si="8"/>
        <v>0</v>
      </c>
      <c r="H67" s="41" t="s">
        <v>33</v>
      </c>
      <c r="I67" s="18"/>
      <c r="J67" s="18">
        <v>1</v>
      </c>
      <c r="K67" s="41" t="s">
        <v>33</v>
      </c>
      <c r="L67" s="19">
        <f t="shared" si="9"/>
        <v>1</v>
      </c>
    </row>
    <row r="68" spans="1:12" ht="15">
      <c r="A68" s="16" t="s">
        <v>247</v>
      </c>
      <c r="B68" s="50"/>
      <c r="C68" s="50"/>
      <c r="D68" s="16"/>
      <c r="E68" s="51"/>
      <c r="F68" s="18"/>
      <c r="G68" s="19">
        <f t="shared" si="8"/>
        <v>0</v>
      </c>
      <c r="H68" s="41" t="s">
        <v>33</v>
      </c>
      <c r="I68" s="18"/>
      <c r="J68" s="18">
        <v>2</v>
      </c>
      <c r="K68" s="41" t="s">
        <v>33</v>
      </c>
      <c r="L68" s="19">
        <f t="shared" si="9"/>
        <v>2</v>
      </c>
    </row>
    <row r="69" spans="1:12" ht="15">
      <c r="A69" s="102" t="s">
        <v>248</v>
      </c>
      <c r="B69" s="50"/>
      <c r="C69" s="50"/>
      <c r="D69" s="16"/>
      <c r="E69" s="51"/>
      <c r="F69" s="18"/>
      <c r="G69" s="19">
        <f t="shared" si="8"/>
        <v>0</v>
      </c>
      <c r="H69" s="41" t="s">
        <v>33</v>
      </c>
      <c r="I69" s="18"/>
      <c r="J69" s="18">
        <v>3</v>
      </c>
      <c r="K69" s="41" t="s">
        <v>33</v>
      </c>
      <c r="L69" s="19">
        <f t="shared" si="9"/>
        <v>3</v>
      </c>
    </row>
    <row r="70" spans="1:12" ht="15">
      <c r="A70" s="29" t="s">
        <v>249</v>
      </c>
      <c r="B70" s="50"/>
      <c r="C70" s="50"/>
      <c r="D70" s="16"/>
      <c r="E70" s="51"/>
      <c r="F70" s="18"/>
      <c r="G70" s="19">
        <f t="shared" si="8"/>
        <v>0</v>
      </c>
      <c r="H70" s="41" t="s">
        <v>33</v>
      </c>
      <c r="I70" s="18"/>
      <c r="J70" s="18">
        <v>1</v>
      </c>
      <c r="K70" s="41" t="s">
        <v>33</v>
      </c>
      <c r="L70" s="19">
        <f t="shared" si="9"/>
        <v>1</v>
      </c>
    </row>
    <row r="71" spans="1:12" ht="15">
      <c r="A71" s="16" t="s">
        <v>250</v>
      </c>
      <c r="B71" s="50"/>
      <c r="C71" s="50"/>
      <c r="D71" s="16"/>
      <c r="E71" s="51"/>
      <c r="F71" s="18"/>
      <c r="G71" s="19">
        <f t="shared" si="8"/>
        <v>0</v>
      </c>
      <c r="H71" s="41" t="s">
        <v>33</v>
      </c>
      <c r="I71" s="18"/>
      <c r="J71" s="18">
        <v>1</v>
      </c>
      <c r="K71" s="41" t="s">
        <v>33</v>
      </c>
      <c r="L71" s="19">
        <f t="shared" si="9"/>
        <v>1</v>
      </c>
    </row>
    <row r="72" spans="1:12" ht="15">
      <c r="A72" s="16" t="s">
        <v>251</v>
      </c>
      <c r="B72" s="50"/>
      <c r="C72" s="50"/>
      <c r="D72" s="16"/>
      <c r="E72" s="51"/>
      <c r="F72" s="18"/>
      <c r="G72" s="19">
        <f t="shared" si="8"/>
        <v>0</v>
      </c>
      <c r="H72" s="41" t="s">
        <v>33</v>
      </c>
      <c r="I72" s="18"/>
      <c r="J72" s="18">
        <v>1</v>
      </c>
      <c r="K72" s="41" t="s">
        <v>33</v>
      </c>
      <c r="L72" s="19">
        <f t="shared" si="9"/>
        <v>1</v>
      </c>
    </row>
    <row r="73" spans="1:12" ht="15">
      <c r="A73" s="16" t="s">
        <v>252</v>
      </c>
      <c r="B73" s="50"/>
      <c r="C73" s="50"/>
      <c r="D73" s="16"/>
      <c r="E73" s="51"/>
      <c r="F73" s="18"/>
      <c r="G73" s="19">
        <f t="shared" si="8"/>
        <v>0</v>
      </c>
      <c r="H73" s="41" t="s">
        <v>33</v>
      </c>
      <c r="I73" s="18"/>
      <c r="J73" s="18">
        <v>1</v>
      </c>
      <c r="K73" s="41" t="s">
        <v>33</v>
      </c>
      <c r="L73" s="19">
        <f t="shared" si="9"/>
        <v>1</v>
      </c>
    </row>
    <row r="74" spans="1:12" ht="15">
      <c r="A74" s="16" t="s">
        <v>253</v>
      </c>
      <c r="B74" s="50"/>
      <c r="C74" s="50"/>
      <c r="D74" s="16"/>
      <c r="E74" s="51"/>
      <c r="F74" s="18"/>
      <c r="G74" s="19">
        <f t="shared" si="8"/>
        <v>0</v>
      </c>
      <c r="H74" s="41" t="s">
        <v>33</v>
      </c>
      <c r="I74" s="18"/>
      <c r="J74" s="18">
        <v>1</v>
      </c>
      <c r="K74" s="41" t="s">
        <v>33</v>
      </c>
      <c r="L74" s="19">
        <f t="shared" si="9"/>
        <v>1</v>
      </c>
    </row>
    <row r="75" spans="1:12" ht="15">
      <c r="A75" s="16" t="s">
        <v>254</v>
      </c>
      <c r="B75" s="50"/>
      <c r="C75" s="50"/>
      <c r="D75" s="16"/>
      <c r="E75" s="51"/>
      <c r="F75" s="18"/>
      <c r="G75" s="19">
        <f t="shared" si="8"/>
        <v>0</v>
      </c>
      <c r="H75" s="41" t="s">
        <v>33</v>
      </c>
      <c r="I75" s="18"/>
      <c r="J75" s="18">
        <v>1</v>
      </c>
      <c r="K75" s="41" t="s">
        <v>33</v>
      </c>
      <c r="L75" s="19">
        <f t="shared" si="9"/>
        <v>1</v>
      </c>
    </row>
    <row r="76" spans="1:12" ht="15">
      <c r="A76" s="16" t="s">
        <v>255</v>
      </c>
      <c r="B76" s="50"/>
      <c r="C76" s="50"/>
      <c r="D76" s="16"/>
      <c r="E76" s="51"/>
      <c r="F76" s="18"/>
      <c r="G76" s="19">
        <f t="shared" si="8"/>
        <v>0</v>
      </c>
      <c r="H76" s="41" t="s">
        <v>33</v>
      </c>
      <c r="I76" s="18"/>
      <c r="J76" s="18">
        <v>1</v>
      </c>
      <c r="K76" s="41" t="s">
        <v>33</v>
      </c>
      <c r="L76" s="19">
        <f t="shared" si="9"/>
        <v>1</v>
      </c>
    </row>
    <row r="77" spans="1:12" ht="15">
      <c r="A77" s="16"/>
      <c r="B77" s="50"/>
      <c r="C77" s="50"/>
      <c r="D77" s="16"/>
      <c r="E77" s="51"/>
      <c r="F77" s="18"/>
      <c r="G77" s="19">
        <f t="shared" si="8"/>
        <v>0</v>
      </c>
      <c r="H77" s="41" t="s">
        <v>33</v>
      </c>
      <c r="I77" s="18"/>
      <c r="J77" s="18"/>
      <c r="K77" s="41" t="s">
        <v>33</v>
      </c>
      <c r="L77" s="19">
        <f t="shared" si="9"/>
        <v>0</v>
      </c>
    </row>
    <row r="78" spans="1:12" ht="15">
      <c r="A78" s="16"/>
      <c r="B78" s="50"/>
      <c r="C78" s="50"/>
      <c r="D78" s="16"/>
      <c r="E78" s="51"/>
      <c r="F78" s="18"/>
      <c r="G78" s="19">
        <f t="shared" si="8"/>
        <v>0</v>
      </c>
      <c r="H78" s="41" t="s">
        <v>33</v>
      </c>
      <c r="I78" s="18"/>
      <c r="J78" s="18"/>
      <c r="K78" s="41" t="s">
        <v>33</v>
      </c>
      <c r="L78" s="19">
        <f t="shared" si="9"/>
        <v>0</v>
      </c>
    </row>
    <row r="79" spans="1:12" ht="15">
      <c r="A79" s="16"/>
      <c r="B79" s="50"/>
      <c r="C79" s="50"/>
      <c r="D79" s="16"/>
      <c r="E79" s="51"/>
      <c r="F79" s="18"/>
      <c r="G79" s="19">
        <f t="shared" si="8"/>
        <v>0</v>
      </c>
      <c r="H79" s="41" t="s">
        <v>33</v>
      </c>
      <c r="I79" s="18"/>
      <c r="J79" s="18"/>
      <c r="K79" s="41" t="s">
        <v>33</v>
      </c>
      <c r="L79" s="19">
        <f t="shared" si="9"/>
        <v>0</v>
      </c>
    </row>
    <row r="80" spans="1:12" ht="15">
      <c r="A80" s="16"/>
      <c r="B80" s="50"/>
      <c r="C80" s="50"/>
      <c r="D80" s="16"/>
      <c r="E80" s="51"/>
      <c r="F80" s="111"/>
      <c r="G80" s="19">
        <f t="shared" si="8"/>
        <v>0</v>
      </c>
      <c r="H80" s="41" t="s">
        <v>33</v>
      </c>
      <c r="I80" s="18"/>
      <c r="J80" s="18"/>
      <c r="K80" s="41" t="s">
        <v>33</v>
      </c>
      <c r="L80" s="19">
        <f t="shared" si="9"/>
        <v>0</v>
      </c>
    </row>
    <row r="81" spans="1:12" ht="15.75" thickBot="1">
      <c r="A81" s="207"/>
      <c r="B81" s="207"/>
      <c r="C81" s="207"/>
      <c r="D81" s="208" t="s">
        <v>20</v>
      </c>
      <c r="E81" s="83">
        <f>SUM(E56:E80)</f>
        <v>1495</v>
      </c>
      <c r="F81" s="83">
        <f>SUM(F56:F80)</f>
        <v>0</v>
      </c>
      <c r="G81" s="209">
        <f t="shared" si="8"/>
        <v>1495</v>
      </c>
      <c r="H81" s="210" t="s">
        <v>33</v>
      </c>
      <c r="I81" s="83">
        <f>SUM(I56:I80)</f>
        <v>0</v>
      </c>
      <c r="J81" s="83">
        <f>SUM(J56:J80)</f>
        <v>35</v>
      </c>
      <c r="K81" s="210" t="s">
        <v>33</v>
      </c>
      <c r="L81" s="209">
        <f t="shared" si="9"/>
        <v>1530</v>
      </c>
    </row>
    <row r="82" spans="13:256" s="1" customFormat="1" ht="15.75" thickTop="1">
      <c r="M82" s="173"/>
      <c r="N82" s="114"/>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sheetData>
  <sheetProtection/>
  <printOptions/>
  <pageMargins left="0.25" right="0.25" top="0.55" bottom="0.4" header="0" footer="0"/>
  <pageSetup fitToHeight="3" horizontalDpi="600" verticalDpi="600" orientation="portrait" scale="85" r:id="rId1"/>
  <headerFooter alignWithMargins="0">
    <oddFooter>&amp;R&amp;"Arial"&amp;12&amp;D  &amp;P 0F &amp;N</oddFooter>
  </headerFooter>
</worksheet>
</file>

<file path=xl/worksheets/sheet15.xml><?xml version="1.0" encoding="utf-8"?>
<worksheet xmlns="http://schemas.openxmlformats.org/spreadsheetml/2006/main" xmlns:r="http://schemas.openxmlformats.org/officeDocument/2006/relationships">
  <dimension ref="A1:IV67"/>
  <sheetViews>
    <sheetView zoomScale="87" zoomScaleNormal="87" zoomScalePageLayoutView="0" workbookViewId="0" topLeftCell="A1">
      <pane ySplit="9" topLeftCell="BM10" activePane="bottomLeft" state="frozen"/>
      <selection pane="topLeft" activeCell="F90" sqref="F90"/>
      <selection pane="bottomLeft" activeCell="G2" sqref="G2"/>
    </sheetView>
  </sheetViews>
  <sheetFormatPr defaultColWidth="8.88671875" defaultRowHeight="15"/>
  <cols>
    <col min="1" max="1" width="22.6640625" style="1" customWidth="1"/>
    <col min="2" max="2" width="5.6640625" style="1" customWidth="1"/>
    <col min="3" max="3" width="4.6640625" style="1" customWidth="1"/>
    <col min="4" max="4" width="5.6640625" style="1" customWidth="1"/>
    <col min="5" max="5" width="8.6640625" style="1" customWidth="1"/>
    <col min="6" max="7" width="9.6640625" style="1" customWidth="1"/>
    <col min="8" max="8" width="2.6640625" style="1" customWidth="1"/>
    <col min="9" max="9" width="9.6640625" style="1" customWidth="1"/>
    <col min="10" max="10" width="8.6640625" style="1" customWidth="1"/>
    <col min="11" max="11" width="2.6640625" style="1" customWidth="1"/>
    <col min="12" max="12" width="9.6640625" style="1" customWidth="1"/>
  </cols>
  <sheetData>
    <row r="1" spans="1:11" ht="15.75">
      <c r="A1" s="85" t="s">
        <v>8</v>
      </c>
      <c r="B1" s="42"/>
      <c r="C1" s="43"/>
      <c r="E1" s="1" t="s">
        <v>21</v>
      </c>
      <c r="G1" s="4">
        <v>0</v>
      </c>
      <c r="H1" s="43"/>
      <c r="I1" s="5" t="s">
        <v>34</v>
      </c>
      <c r="K1" s="43"/>
    </row>
    <row r="2" spans="1:11" ht="15.75">
      <c r="A2" s="6">
        <v>40974</v>
      </c>
      <c r="B2" s="7"/>
      <c r="C2" s="43"/>
      <c r="D2" s="43"/>
      <c r="E2" s="1" t="s">
        <v>22</v>
      </c>
      <c r="G2" s="4"/>
      <c r="H2" s="43"/>
      <c r="I2" s="5" t="s">
        <v>35</v>
      </c>
      <c r="K2" s="43"/>
    </row>
    <row r="3" spans="1:11" ht="15.75">
      <c r="A3" s="7" t="s">
        <v>206</v>
      </c>
      <c r="B3" s="7"/>
      <c r="C3" s="43"/>
      <c r="D3" s="43"/>
      <c r="E3" s="2" t="s">
        <v>23</v>
      </c>
      <c r="F3" s="2"/>
      <c r="G3" s="8">
        <f>SUM(G1:G2)</f>
        <v>0</v>
      </c>
      <c r="H3" s="43"/>
      <c r="I3" s="5" t="s">
        <v>36</v>
      </c>
      <c r="K3" s="43"/>
    </row>
    <row r="4" spans="1:11" ht="18">
      <c r="A4" s="137" t="s">
        <v>223</v>
      </c>
      <c r="B4"/>
      <c r="C4" s="39"/>
      <c r="H4" s="43"/>
      <c r="K4" s="43"/>
    </row>
    <row r="5" spans="1:12" ht="15.75">
      <c r="A5" s="60"/>
      <c r="B5"/>
      <c r="C5" s="61"/>
      <c r="E5" s="42" t="s">
        <v>24</v>
      </c>
      <c r="F5" s="42" t="s">
        <v>28</v>
      </c>
      <c r="G5" s="42" t="s">
        <v>31</v>
      </c>
      <c r="H5" s="42" t="s">
        <v>33</v>
      </c>
      <c r="I5" s="42" t="s">
        <v>37</v>
      </c>
      <c r="J5" s="42" t="s">
        <v>39</v>
      </c>
      <c r="K5" s="42" t="s">
        <v>33</v>
      </c>
      <c r="L5" s="42" t="s">
        <v>43</v>
      </c>
    </row>
    <row r="6" spans="2:12" ht="15">
      <c r="B6" s="43"/>
      <c r="C6" s="43"/>
      <c r="D6" s="43" t="s">
        <v>17</v>
      </c>
      <c r="E6" s="9"/>
      <c r="F6" s="9"/>
      <c r="G6" s="9"/>
      <c r="H6" s="42" t="s">
        <v>33</v>
      </c>
      <c r="I6" s="9"/>
      <c r="J6" s="42" t="s">
        <v>40</v>
      </c>
      <c r="K6" s="42" t="s">
        <v>33</v>
      </c>
      <c r="L6" s="42"/>
    </row>
    <row r="7" spans="2:12" ht="15">
      <c r="B7" s="43"/>
      <c r="C7" s="43" t="s">
        <v>15</v>
      </c>
      <c r="D7" s="43" t="s">
        <v>18</v>
      </c>
      <c r="E7" s="42" t="s">
        <v>25</v>
      </c>
      <c r="F7" s="9" t="s">
        <v>29</v>
      </c>
      <c r="G7" s="42" t="s">
        <v>32</v>
      </c>
      <c r="H7" s="42" t="s">
        <v>33</v>
      </c>
      <c r="I7" s="42" t="s">
        <v>38</v>
      </c>
      <c r="J7" s="42" t="s">
        <v>41</v>
      </c>
      <c r="K7" s="42" t="s">
        <v>33</v>
      </c>
      <c r="L7" s="42" t="s">
        <v>44</v>
      </c>
    </row>
    <row r="8" spans="1:12" ht="15">
      <c r="A8" s="1" t="s">
        <v>10</v>
      </c>
      <c r="B8" s="43"/>
      <c r="C8" s="43" t="s">
        <v>16</v>
      </c>
      <c r="D8" s="43" t="s">
        <v>19</v>
      </c>
      <c r="E8" s="42" t="s">
        <v>26</v>
      </c>
      <c r="F8" s="42" t="s">
        <v>30</v>
      </c>
      <c r="G8" s="42" t="s">
        <v>26</v>
      </c>
      <c r="H8" s="42" t="s">
        <v>33</v>
      </c>
      <c r="I8" s="42" t="s">
        <v>30</v>
      </c>
      <c r="J8" s="42" t="s">
        <v>42</v>
      </c>
      <c r="K8" s="42" t="s">
        <v>33</v>
      </c>
      <c r="L8" s="42" t="s">
        <v>45</v>
      </c>
    </row>
    <row r="9" spans="2:12" ht="16.5" thickBot="1">
      <c r="B9" s="43"/>
      <c r="C9" s="43"/>
      <c r="E9" s="9"/>
      <c r="F9" s="10"/>
      <c r="G9" s="9"/>
      <c r="H9" s="42" t="s">
        <v>33</v>
      </c>
      <c r="I9" s="9"/>
      <c r="J9" s="9"/>
      <c r="K9" s="42" t="s">
        <v>33</v>
      </c>
      <c r="L9" s="9"/>
    </row>
    <row r="10" spans="1:12" ht="15.75" thickTop="1">
      <c r="A10" s="14" t="s">
        <v>207</v>
      </c>
      <c r="B10" s="45"/>
      <c r="C10" s="46">
        <v>1</v>
      </c>
      <c r="D10" s="14">
        <f>($G$3*C10)</f>
        <v>0</v>
      </c>
      <c r="E10" s="47" t="s">
        <v>27</v>
      </c>
      <c r="F10" s="47" t="s">
        <v>27</v>
      </c>
      <c r="G10" s="47" t="s">
        <v>27</v>
      </c>
      <c r="H10" s="49" t="s">
        <v>33</v>
      </c>
      <c r="I10" s="47" t="s">
        <v>27</v>
      </c>
      <c r="J10" s="47" t="s">
        <v>27</v>
      </c>
      <c r="K10" s="49" t="s">
        <v>33</v>
      </c>
      <c r="L10" s="47" t="s">
        <v>27</v>
      </c>
    </row>
    <row r="11" spans="1:12" ht="15">
      <c r="A11" s="102" t="s">
        <v>11</v>
      </c>
      <c r="B11" s="50"/>
      <c r="C11" s="50"/>
      <c r="D11" s="16"/>
      <c r="E11" s="18"/>
      <c r="F11" s="18"/>
      <c r="G11" s="19">
        <f aca="true" t="shared" si="0" ref="G11:G21">(E11+F11)</f>
        <v>0</v>
      </c>
      <c r="H11" s="41" t="s">
        <v>33</v>
      </c>
      <c r="I11" s="18"/>
      <c r="J11" s="18"/>
      <c r="K11" s="41" t="s">
        <v>33</v>
      </c>
      <c r="L11" s="19">
        <f aca="true" t="shared" si="1" ref="L11:L21">(G11+I11+J11)</f>
        <v>0</v>
      </c>
    </row>
    <row r="12" spans="1:12" ht="15">
      <c r="A12" s="336" t="s">
        <v>224</v>
      </c>
      <c r="B12" s="50"/>
      <c r="C12" s="50"/>
      <c r="D12" s="16"/>
      <c r="E12" s="18"/>
      <c r="F12" s="18"/>
      <c r="G12" s="19">
        <f t="shared" si="0"/>
        <v>0</v>
      </c>
      <c r="H12" s="41" t="s">
        <v>33</v>
      </c>
      <c r="I12" s="18"/>
      <c r="J12" s="18"/>
      <c r="K12" s="41" t="s">
        <v>33</v>
      </c>
      <c r="L12" s="19">
        <f t="shared" si="1"/>
        <v>0</v>
      </c>
    </row>
    <row r="13" spans="1:12" ht="15">
      <c r="A13" s="336" t="s">
        <v>225</v>
      </c>
      <c r="B13" s="50"/>
      <c r="C13" s="50"/>
      <c r="D13" s="16"/>
      <c r="E13" s="18"/>
      <c r="F13" s="18"/>
      <c r="G13" s="19">
        <f>(E13+F13)</f>
        <v>0</v>
      </c>
      <c r="H13" s="41" t="s">
        <v>33</v>
      </c>
      <c r="I13" s="18"/>
      <c r="J13" s="18"/>
      <c r="K13" s="41" t="s">
        <v>33</v>
      </c>
      <c r="L13" s="19">
        <f>(G13+I13+J13)</f>
        <v>0</v>
      </c>
    </row>
    <row r="14" spans="1:12" ht="15">
      <c r="A14" s="336" t="s">
        <v>226</v>
      </c>
      <c r="B14" s="50"/>
      <c r="C14" s="50"/>
      <c r="D14" s="16"/>
      <c r="E14" s="18"/>
      <c r="F14" s="18"/>
      <c r="G14" s="19">
        <f>(E14+F14)</f>
        <v>0</v>
      </c>
      <c r="H14" s="41" t="s">
        <v>33</v>
      </c>
      <c r="I14" s="18"/>
      <c r="J14" s="18"/>
      <c r="K14" s="41" t="s">
        <v>33</v>
      </c>
      <c r="L14" s="19">
        <f>(G14+I14+J14)</f>
        <v>0</v>
      </c>
    </row>
    <row r="15" spans="1:12" ht="15">
      <c r="A15" s="136" t="s">
        <v>209</v>
      </c>
      <c r="B15" s="50"/>
      <c r="C15" s="50"/>
      <c r="D15" s="16"/>
      <c r="E15" s="18"/>
      <c r="F15" s="18"/>
      <c r="G15" s="19">
        <f t="shared" si="0"/>
        <v>0</v>
      </c>
      <c r="H15" s="41" t="s">
        <v>33</v>
      </c>
      <c r="I15" s="18"/>
      <c r="J15" s="18"/>
      <c r="K15" s="41" t="s">
        <v>33</v>
      </c>
      <c r="L15" s="19">
        <f t="shared" si="1"/>
        <v>0</v>
      </c>
    </row>
    <row r="16" spans="1:12" ht="15">
      <c r="A16" s="97" t="s">
        <v>12</v>
      </c>
      <c r="B16" s="21"/>
      <c r="C16" s="50"/>
      <c r="D16" s="16"/>
      <c r="E16" s="18"/>
      <c r="F16" s="18"/>
      <c r="G16" s="19">
        <f t="shared" si="0"/>
        <v>0</v>
      </c>
      <c r="H16" s="41" t="s">
        <v>33</v>
      </c>
      <c r="I16" s="18"/>
      <c r="J16" s="18"/>
      <c r="K16" s="41" t="s">
        <v>33</v>
      </c>
      <c r="L16" s="19">
        <f t="shared" si="1"/>
        <v>0</v>
      </c>
    </row>
    <row r="17" spans="1:12" ht="15">
      <c r="A17" s="105" t="s">
        <v>112</v>
      </c>
      <c r="B17" s="50"/>
      <c r="C17" s="50"/>
      <c r="D17" s="16"/>
      <c r="E17" s="51"/>
      <c r="F17" s="18"/>
      <c r="G17" s="19">
        <f t="shared" si="0"/>
        <v>0</v>
      </c>
      <c r="H17" s="41" t="s">
        <v>33</v>
      </c>
      <c r="I17" s="18"/>
      <c r="J17" s="18"/>
      <c r="K17" s="41" t="s">
        <v>33</v>
      </c>
      <c r="L17" s="19">
        <f t="shared" si="1"/>
        <v>0</v>
      </c>
    </row>
    <row r="18" spans="1:12" ht="15">
      <c r="A18" s="96" t="s">
        <v>83</v>
      </c>
      <c r="B18" s="50"/>
      <c r="C18" s="50"/>
      <c r="D18" s="16"/>
      <c r="E18" s="51"/>
      <c r="F18" s="18"/>
      <c r="G18" s="19">
        <f t="shared" si="0"/>
        <v>0</v>
      </c>
      <c r="H18" s="41" t="s">
        <v>33</v>
      </c>
      <c r="I18" s="18"/>
      <c r="J18" s="18"/>
      <c r="K18" s="41" t="s">
        <v>33</v>
      </c>
      <c r="L18" s="19">
        <f t="shared" si="1"/>
        <v>0</v>
      </c>
    </row>
    <row r="19" spans="1:12" ht="15">
      <c r="A19" s="29"/>
      <c r="B19" s="50"/>
      <c r="C19" s="50"/>
      <c r="D19" s="16"/>
      <c r="E19" s="51"/>
      <c r="F19" s="18"/>
      <c r="G19" s="19">
        <f t="shared" si="0"/>
        <v>0</v>
      </c>
      <c r="H19" s="41" t="s">
        <v>33</v>
      </c>
      <c r="I19" s="18"/>
      <c r="J19" s="18"/>
      <c r="K19" s="41" t="s">
        <v>33</v>
      </c>
      <c r="L19" s="19">
        <f t="shared" si="1"/>
        <v>0</v>
      </c>
    </row>
    <row r="20" spans="1:12" ht="15">
      <c r="A20" s="16"/>
      <c r="B20" s="50"/>
      <c r="C20" s="50"/>
      <c r="D20" s="16"/>
      <c r="E20" s="51"/>
      <c r="F20" s="18"/>
      <c r="G20" s="19">
        <f t="shared" si="0"/>
        <v>0</v>
      </c>
      <c r="H20" s="41" t="s">
        <v>33</v>
      </c>
      <c r="I20" s="18"/>
      <c r="J20" s="18"/>
      <c r="K20" s="41" t="s">
        <v>33</v>
      </c>
      <c r="L20" s="19">
        <f t="shared" si="1"/>
        <v>0</v>
      </c>
    </row>
    <row r="21" spans="1:12" ht="15.75" thickBot="1">
      <c r="A21" s="50"/>
      <c r="B21" s="50"/>
      <c r="C21" s="50"/>
      <c r="D21" s="52" t="s">
        <v>20</v>
      </c>
      <c r="E21" s="24">
        <f>SUM(E11:E20)</f>
        <v>0</v>
      </c>
      <c r="F21" s="24">
        <f>SUM(F11:F20)</f>
        <v>0</v>
      </c>
      <c r="G21" s="19">
        <f t="shared" si="0"/>
        <v>0</v>
      </c>
      <c r="H21" s="41" t="s">
        <v>33</v>
      </c>
      <c r="I21" s="24">
        <f>SUM(I11:I20)</f>
        <v>0</v>
      </c>
      <c r="J21" s="24">
        <f>SUM(J11:J20)</f>
        <v>0</v>
      </c>
      <c r="K21" s="41" t="s">
        <v>33</v>
      </c>
      <c r="L21" s="19">
        <f t="shared" si="1"/>
        <v>0</v>
      </c>
    </row>
    <row r="22" spans="1:12" ht="15.75" thickTop="1">
      <c r="A22" s="14" t="s">
        <v>210</v>
      </c>
      <c r="B22" s="45"/>
      <c r="C22" s="46">
        <v>1</v>
      </c>
      <c r="D22" s="14">
        <f>($G$3*C22)</f>
        <v>0</v>
      </c>
      <c r="E22" s="47" t="s">
        <v>27</v>
      </c>
      <c r="F22" s="47" t="s">
        <v>27</v>
      </c>
      <c r="G22" s="47" t="s">
        <v>27</v>
      </c>
      <c r="H22" s="49" t="s">
        <v>33</v>
      </c>
      <c r="I22" s="47" t="s">
        <v>27</v>
      </c>
      <c r="J22" s="47" t="s">
        <v>27</v>
      </c>
      <c r="K22" s="49" t="s">
        <v>33</v>
      </c>
      <c r="L22" s="47" t="s">
        <v>27</v>
      </c>
    </row>
    <row r="23" spans="1:12" ht="15">
      <c r="A23" s="102" t="s">
        <v>11</v>
      </c>
      <c r="B23" s="50"/>
      <c r="C23" s="50"/>
      <c r="D23" s="16"/>
      <c r="E23" s="18"/>
      <c r="F23" s="18"/>
      <c r="G23" s="19">
        <f aca="true" t="shared" si="2" ref="G23:G30">(E23+F23)</f>
        <v>0</v>
      </c>
      <c r="H23" s="41" t="s">
        <v>33</v>
      </c>
      <c r="I23" s="18"/>
      <c r="J23" s="18"/>
      <c r="K23" s="41" t="s">
        <v>33</v>
      </c>
      <c r="L23" s="19">
        <f aca="true" t="shared" si="3" ref="L23:L30">(G23+I23+J23)</f>
        <v>0</v>
      </c>
    </row>
    <row r="24" spans="1:12" ht="15">
      <c r="A24" s="136"/>
      <c r="B24" s="50"/>
      <c r="C24" s="50"/>
      <c r="D24" s="16"/>
      <c r="E24" s="18"/>
      <c r="F24" s="18"/>
      <c r="G24" s="19">
        <f t="shared" si="2"/>
        <v>0</v>
      </c>
      <c r="H24" s="41" t="s">
        <v>33</v>
      </c>
      <c r="I24" s="18"/>
      <c r="J24" s="18"/>
      <c r="K24" s="41" t="s">
        <v>33</v>
      </c>
      <c r="L24" s="19">
        <f t="shared" si="3"/>
        <v>0</v>
      </c>
    </row>
    <row r="25" spans="1:12" ht="15">
      <c r="A25" s="97" t="s">
        <v>12</v>
      </c>
      <c r="B25" s="21"/>
      <c r="C25" s="50"/>
      <c r="D25" s="16"/>
      <c r="E25" s="18"/>
      <c r="F25" s="18"/>
      <c r="G25" s="19">
        <f t="shared" si="2"/>
        <v>0</v>
      </c>
      <c r="H25" s="41" t="s">
        <v>33</v>
      </c>
      <c r="I25" s="18"/>
      <c r="J25" s="18"/>
      <c r="K25" s="41" t="s">
        <v>33</v>
      </c>
      <c r="L25" s="19">
        <f t="shared" si="3"/>
        <v>0</v>
      </c>
    </row>
    <row r="26" spans="1:12" ht="15">
      <c r="A26" s="105" t="s">
        <v>112</v>
      </c>
      <c r="B26" s="50"/>
      <c r="C26" s="50"/>
      <c r="D26" s="16"/>
      <c r="E26" s="51"/>
      <c r="F26" s="18"/>
      <c r="G26" s="19">
        <f t="shared" si="2"/>
        <v>0</v>
      </c>
      <c r="H26" s="41" t="s">
        <v>33</v>
      </c>
      <c r="I26" s="18"/>
      <c r="J26" s="18"/>
      <c r="K26" s="41" t="s">
        <v>33</v>
      </c>
      <c r="L26" s="19">
        <f t="shared" si="3"/>
        <v>0</v>
      </c>
    </row>
    <row r="27" spans="1:12" ht="15">
      <c r="A27" s="105" t="s">
        <v>83</v>
      </c>
      <c r="B27" s="50"/>
      <c r="C27" s="50"/>
      <c r="D27" s="16"/>
      <c r="E27" s="51"/>
      <c r="F27" s="18"/>
      <c r="G27" s="19">
        <f t="shared" si="2"/>
        <v>0</v>
      </c>
      <c r="H27" s="41" t="s">
        <v>33</v>
      </c>
      <c r="I27" s="18"/>
      <c r="J27" s="18"/>
      <c r="K27" s="41" t="s">
        <v>33</v>
      </c>
      <c r="L27" s="19">
        <f t="shared" si="3"/>
        <v>0</v>
      </c>
    </row>
    <row r="28" spans="1:12" ht="15">
      <c r="A28" s="29"/>
      <c r="B28" s="50"/>
      <c r="C28" s="50"/>
      <c r="D28" s="16"/>
      <c r="E28" s="51"/>
      <c r="F28" s="18"/>
      <c r="G28" s="19">
        <f t="shared" si="2"/>
        <v>0</v>
      </c>
      <c r="H28" s="41" t="s">
        <v>33</v>
      </c>
      <c r="I28" s="18"/>
      <c r="J28" s="18"/>
      <c r="K28" s="41" t="s">
        <v>33</v>
      </c>
      <c r="L28" s="19">
        <f t="shared" si="3"/>
        <v>0</v>
      </c>
    </row>
    <row r="29" spans="1:12" ht="15">
      <c r="A29" s="16"/>
      <c r="B29" s="50"/>
      <c r="C29" s="50"/>
      <c r="D29" s="16"/>
      <c r="E29" s="51"/>
      <c r="F29" s="18"/>
      <c r="G29" s="19">
        <f t="shared" si="2"/>
        <v>0</v>
      </c>
      <c r="H29" s="41" t="s">
        <v>33</v>
      </c>
      <c r="I29" s="18"/>
      <c r="J29" s="18"/>
      <c r="K29" s="41" t="s">
        <v>33</v>
      </c>
      <c r="L29" s="19">
        <f t="shared" si="3"/>
        <v>0</v>
      </c>
    </row>
    <row r="30" spans="1:13" ht="15.75" thickBot="1">
      <c r="A30" s="50"/>
      <c r="B30" s="50"/>
      <c r="C30" s="50"/>
      <c r="D30" s="52" t="s">
        <v>20</v>
      </c>
      <c r="E30" s="24">
        <f>SUM(E23:E29)</f>
        <v>0</v>
      </c>
      <c r="F30" s="24">
        <f>SUM(F23:F29)</f>
        <v>0</v>
      </c>
      <c r="G30" s="19">
        <f t="shared" si="2"/>
        <v>0</v>
      </c>
      <c r="H30" s="41" t="s">
        <v>33</v>
      </c>
      <c r="I30" s="24">
        <f>SUM(I23:I29)</f>
        <v>0</v>
      </c>
      <c r="J30" s="24">
        <f>SUM(J23:J29)</f>
        <v>0</v>
      </c>
      <c r="K30" s="41" t="s">
        <v>33</v>
      </c>
      <c r="L30" s="19">
        <f t="shared" si="3"/>
        <v>0</v>
      </c>
      <c r="M30" s="291"/>
    </row>
    <row r="31" spans="1:13" ht="15.75" thickTop="1">
      <c r="A31" s="14" t="s">
        <v>212</v>
      </c>
      <c r="B31" s="45"/>
      <c r="C31" s="46">
        <v>1</v>
      </c>
      <c r="D31" s="14">
        <f>($G$3*C31)</f>
        <v>0</v>
      </c>
      <c r="E31" s="47" t="s">
        <v>27</v>
      </c>
      <c r="F31" s="47" t="s">
        <v>27</v>
      </c>
      <c r="G31" s="47" t="s">
        <v>27</v>
      </c>
      <c r="H31" s="49" t="s">
        <v>33</v>
      </c>
      <c r="I31" s="47" t="s">
        <v>27</v>
      </c>
      <c r="J31" s="47" t="s">
        <v>27</v>
      </c>
      <c r="K31" s="49" t="s">
        <v>33</v>
      </c>
      <c r="L31" s="47" t="s">
        <v>27</v>
      </c>
      <c r="M31" s="291"/>
    </row>
    <row r="32" spans="1:13" ht="15">
      <c r="A32" s="102" t="s">
        <v>11</v>
      </c>
      <c r="B32" s="50"/>
      <c r="C32" s="50"/>
      <c r="D32" s="16"/>
      <c r="E32" s="18"/>
      <c r="F32" s="18"/>
      <c r="G32" s="19">
        <f aca="true" t="shared" si="4" ref="G32:G39">(E32+F32)</f>
        <v>0</v>
      </c>
      <c r="H32" s="41" t="s">
        <v>33</v>
      </c>
      <c r="I32" s="18"/>
      <c r="J32" s="18"/>
      <c r="K32" s="41" t="s">
        <v>33</v>
      </c>
      <c r="L32" s="19">
        <f aca="true" t="shared" si="5" ref="L32:L39">(G32+I32+J32)</f>
        <v>0</v>
      </c>
      <c r="M32" s="291"/>
    </row>
    <row r="33" spans="1:13" ht="15">
      <c r="A33" s="136"/>
      <c r="B33" s="50"/>
      <c r="C33" s="50"/>
      <c r="D33" s="16"/>
      <c r="E33" s="18"/>
      <c r="F33" s="18"/>
      <c r="G33" s="19">
        <f t="shared" si="4"/>
        <v>0</v>
      </c>
      <c r="H33" s="41" t="s">
        <v>33</v>
      </c>
      <c r="I33" s="18"/>
      <c r="J33" s="18"/>
      <c r="K33" s="41" t="s">
        <v>33</v>
      </c>
      <c r="L33" s="19">
        <f t="shared" si="5"/>
        <v>0</v>
      </c>
      <c r="M33" s="291"/>
    </row>
    <row r="34" spans="1:13" ht="15">
      <c r="A34" s="97" t="s">
        <v>12</v>
      </c>
      <c r="B34" s="21"/>
      <c r="C34" s="50"/>
      <c r="D34" s="16"/>
      <c r="E34" s="18"/>
      <c r="F34" s="18"/>
      <c r="G34" s="19">
        <f t="shared" si="4"/>
        <v>0</v>
      </c>
      <c r="H34" s="41" t="s">
        <v>33</v>
      </c>
      <c r="I34" s="18"/>
      <c r="J34" s="18"/>
      <c r="K34" s="41" t="s">
        <v>33</v>
      </c>
      <c r="L34" s="19">
        <f t="shared" si="5"/>
        <v>0</v>
      </c>
      <c r="M34" s="291"/>
    </row>
    <row r="35" spans="1:13" ht="15">
      <c r="A35" s="105" t="s">
        <v>112</v>
      </c>
      <c r="B35" s="50"/>
      <c r="C35" s="50"/>
      <c r="D35" s="16"/>
      <c r="E35" s="51"/>
      <c r="F35" s="18"/>
      <c r="G35" s="19">
        <f t="shared" si="4"/>
        <v>0</v>
      </c>
      <c r="H35" s="41" t="s">
        <v>33</v>
      </c>
      <c r="I35" s="18"/>
      <c r="J35" s="18"/>
      <c r="K35" s="41" t="s">
        <v>33</v>
      </c>
      <c r="L35" s="19">
        <f t="shared" si="5"/>
        <v>0</v>
      </c>
      <c r="M35" s="291"/>
    </row>
    <row r="36" spans="1:13" ht="15">
      <c r="A36" s="105" t="s">
        <v>83</v>
      </c>
      <c r="B36" s="50"/>
      <c r="C36" s="50"/>
      <c r="D36" s="16"/>
      <c r="E36" s="51"/>
      <c r="F36" s="18"/>
      <c r="G36" s="19">
        <f t="shared" si="4"/>
        <v>0</v>
      </c>
      <c r="H36" s="41" t="s">
        <v>33</v>
      </c>
      <c r="I36" s="18"/>
      <c r="J36" s="18"/>
      <c r="K36" s="41" t="s">
        <v>33</v>
      </c>
      <c r="L36" s="19">
        <f t="shared" si="5"/>
        <v>0</v>
      </c>
      <c r="M36" s="291"/>
    </row>
    <row r="37" spans="1:13" ht="15">
      <c r="A37" s="29"/>
      <c r="B37" s="50"/>
      <c r="C37" s="50"/>
      <c r="D37" s="16"/>
      <c r="E37" s="51"/>
      <c r="F37" s="18"/>
      <c r="G37" s="19">
        <f t="shared" si="4"/>
        <v>0</v>
      </c>
      <c r="H37" s="41" t="s">
        <v>33</v>
      </c>
      <c r="I37" s="18"/>
      <c r="J37" s="18"/>
      <c r="K37" s="41" t="s">
        <v>33</v>
      </c>
      <c r="L37" s="19">
        <f t="shared" si="5"/>
        <v>0</v>
      </c>
      <c r="M37" s="291"/>
    </row>
    <row r="38" spans="1:13" ht="15">
      <c r="A38" s="16"/>
      <c r="B38" s="50"/>
      <c r="C38" s="50"/>
      <c r="D38" s="16"/>
      <c r="E38" s="51"/>
      <c r="F38" s="18"/>
      <c r="G38" s="19">
        <f t="shared" si="4"/>
        <v>0</v>
      </c>
      <c r="H38" s="41" t="s">
        <v>33</v>
      </c>
      <c r="I38" s="18"/>
      <c r="J38" s="18"/>
      <c r="K38" s="41" t="s">
        <v>33</v>
      </c>
      <c r="L38" s="19">
        <f t="shared" si="5"/>
        <v>0</v>
      </c>
      <c r="M38" s="291"/>
    </row>
    <row r="39" spans="1:13" ht="15.75" thickBot="1">
      <c r="A39" s="50"/>
      <c r="B39" s="50"/>
      <c r="C39" s="50"/>
      <c r="D39" s="52" t="s">
        <v>20</v>
      </c>
      <c r="E39" s="24">
        <f>SUM(E32:E38)</f>
        <v>0</v>
      </c>
      <c r="F39" s="24">
        <f>SUM(F32:F38)</f>
        <v>0</v>
      </c>
      <c r="G39" s="19">
        <f t="shared" si="4"/>
        <v>0</v>
      </c>
      <c r="H39" s="41" t="s">
        <v>33</v>
      </c>
      <c r="I39" s="24">
        <f>SUM(I32:I38)</f>
        <v>0</v>
      </c>
      <c r="J39" s="24">
        <f>SUM(J32:J38)</f>
        <v>0</v>
      </c>
      <c r="K39" s="41" t="s">
        <v>33</v>
      </c>
      <c r="L39" s="19">
        <f t="shared" si="5"/>
        <v>0</v>
      </c>
      <c r="M39" s="291"/>
    </row>
    <row r="40" spans="1:12" ht="15.75" thickTop="1">
      <c r="A40" s="14" t="s">
        <v>214</v>
      </c>
      <c r="B40" s="45"/>
      <c r="C40" s="46">
        <v>10</v>
      </c>
      <c r="D40" s="14">
        <f>($G$3*C40)</f>
        <v>0</v>
      </c>
      <c r="E40" s="47" t="s">
        <v>27</v>
      </c>
      <c r="F40" s="47" t="s">
        <v>27</v>
      </c>
      <c r="G40" s="47" t="s">
        <v>27</v>
      </c>
      <c r="H40" s="49" t="s">
        <v>33</v>
      </c>
      <c r="I40" s="47" t="s">
        <v>27</v>
      </c>
      <c r="J40" s="47" t="s">
        <v>27</v>
      </c>
      <c r="K40" s="49" t="s">
        <v>33</v>
      </c>
      <c r="L40" s="47" t="s">
        <v>27</v>
      </c>
    </row>
    <row r="41" spans="1:12" ht="15">
      <c r="A41" s="16" t="s">
        <v>11</v>
      </c>
      <c r="B41" s="50"/>
      <c r="C41" s="50"/>
      <c r="D41" s="16"/>
      <c r="E41" s="18"/>
      <c r="F41" s="18"/>
      <c r="G41" s="19">
        <f aca="true" t="shared" si="6" ref="G41:G66">(E41+F41)</f>
        <v>0</v>
      </c>
      <c r="H41" s="41" t="s">
        <v>33</v>
      </c>
      <c r="I41" s="18"/>
      <c r="J41" s="18"/>
      <c r="K41" s="41" t="s">
        <v>33</v>
      </c>
      <c r="L41" s="19">
        <f aca="true" t="shared" si="7" ref="L41:L66">(G41+I41+J41)</f>
        <v>0</v>
      </c>
    </row>
    <row r="42" spans="1:12" ht="15">
      <c r="A42" s="97" t="s">
        <v>12</v>
      </c>
      <c r="B42" s="21"/>
      <c r="C42" s="50"/>
      <c r="D42" s="16"/>
      <c r="E42" s="18"/>
      <c r="F42" s="18"/>
      <c r="G42" s="19">
        <f t="shared" si="6"/>
        <v>0</v>
      </c>
      <c r="H42" s="41" t="s">
        <v>33</v>
      </c>
      <c r="I42" s="18"/>
      <c r="J42" s="18"/>
      <c r="K42" s="41" t="s">
        <v>33</v>
      </c>
      <c r="L42" s="19">
        <f t="shared" si="7"/>
        <v>0</v>
      </c>
    </row>
    <row r="43" spans="1:12" ht="15">
      <c r="A43" s="105" t="s">
        <v>112</v>
      </c>
      <c r="B43" s="50"/>
      <c r="C43" s="50"/>
      <c r="D43" s="16"/>
      <c r="E43" s="51"/>
      <c r="F43" s="18"/>
      <c r="G43" s="19">
        <f t="shared" si="6"/>
        <v>0</v>
      </c>
      <c r="H43" s="41" t="s">
        <v>33</v>
      </c>
      <c r="I43" s="18"/>
      <c r="J43" s="18"/>
      <c r="K43" s="41" t="s">
        <v>33</v>
      </c>
      <c r="L43" s="19">
        <f t="shared" si="7"/>
        <v>0</v>
      </c>
    </row>
    <row r="44" spans="1:12" ht="15">
      <c r="A44" s="29" t="s">
        <v>83</v>
      </c>
      <c r="B44" s="50"/>
      <c r="C44" s="50"/>
      <c r="D44" s="16"/>
      <c r="E44" s="51"/>
      <c r="F44" s="18"/>
      <c r="G44" s="19">
        <f t="shared" si="6"/>
        <v>0</v>
      </c>
      <c r="H44" s="41" t="s">
        <v>33</v>
      </c>
      <c r="I44" s="18"/>
      <c r="J44" s="18"/>
      <c r="K44" s="41" t="s">
        <v>33</v>
      </c>
      <c r="L44" s="19">
        <f t="shared" si="7"/>
        <v>0</v>
      </c>
    </row>
    <row r="45" spans="1:12" ht="15">
      <c r="A45" s="16"/>
      <c r="B45" s="50"/>
      <c r="C45" s="50"/>
      <c r="D45" s="16"/>
      <c r="E45" s="51"/>
      <c r="F45" s="18"/>
      <c r="G45" s="19">
        <f t="shared" si="6"/>
        <v>0</v>
      </c>
      <c r="H45" s="41" t="s">
        <v>33</v>
      </c>
      <c r="I45" s="18"/>
      <c r="J45" s="18"/>
      <c r="K45" s="41" t="s">
        <v>33</v>
      </c>
      <c r="L45" s="19">
        <f t="shared" si="7"/>
        <v>0</v>
      </c>
    </row>
    <row r="46" spans="1:12" ht="15">
      <c r="A46" s="16"/>
      <c r="B46" s="50"/>
      <c r="C46" s="50"/>
      <c r="D46" s="16"/>
      <c r="E46" s="51"/>
      <c r="F46" s="18"/>
      <c r="G46" s="19">
        <f t="shared" si="6"/>
        <v>0</v>
      </c>
      <c r="H46" s="41" t="s">
        <v>33</v>
      </c>
      <c r="I46" s="18"/>
      <c r="J46" s="18"/>
      <c r="K46" s="41" t="s">
        <v>33</v>
      </c>
      <c r="L46" s="19">
        <f t="shared" si="7"/>
        <v>0</v>
      </c>
    </row>
    <row r="47" spans="1:12" ht="15">
      <c r="A47" s="16"/>
      <c r="B47" s="50"/>
      <c r="C47" s="50"/>
      <c r="D47" s="16"/>
      <c r="E47" s="51"/>
      <c r="F47" s="18"/>
      <c r="G47" s="19">
        <f t="shared" si="6"/>
        <v>0</v>
      </c>
      <c r="H47" s="41" t="s">
        <v>33</v>
      </c>
      <c r="I47" s="18"/>
      <c r="J47" s="18"/>
      <c r="K47" s="41" t="s">
        <v>33</v>
      </c>
      <c r="L47" s="19">
        <f t="shared" si="7"/>
        <v>0</v>
      </c>
    </row>
    <row r="48" spans="1:12" ht="15">
      <c r="A48" s="16"/>
      <c r="B48" s="50"/>
      <c r="C48" s="50"/>
      <c r="D48" s="16"/>
      <c r="E48" s="51"/>
      <c r="F48" s="18"/>
      <c r="G48" s="19">
        <f t="shared" si="6"/>
        <v>0</v>
      </c>
      <c r="H48" s="41" t="s">
        <v>33</v>
      </c>
      <c r="I48" s="18"/>
      <c r="J48" s="18"/>
      <c r="K48" s="41" t="s">
        <v>33</v>
      </c>
      <c r="L48" s="19">
        <f t="shared" si="7"/>
        <v>0</v>
      </c>
    </row>
    <row r="49" spans="1:12" ht="15">
      <c r="A49" s="16"/>
      <c r="B49" s="50"/>
      <c r="C49" s="50"/>
      <c r="D49" s="16"/>
      <c r="E49" s="51"/>
      <c r="F49" s="18"/>
      <c r="G49" s="19">
        <f t="shared" si="6"/>
        <v>0</v>
      </c>
      <c r="H49" s="41" t="s">
        <v>33</v>
      </c>
      <c r="I49" s="18"/>
      <c r="J49" s="18"/>
      <c r="K49" s="41" t="s">
        <v>33</v>
      </c>
      <c r="L49" s="19">
        <f t="shared" si="7"/>
        <v>0</v>
      </c>
    </row>
    <row r="50" spans="1:12" ht="15">
      <c r="A50" s="16"/>
      <c r="B50" s="50"/>
      <c r="C50" s="50"/>
      <c r="D50" s="16"/>
      <c r="E50" s="51"/>
      <c r="F50" s="18"/>
      <c r="G50" s="19">
        <f t="shared" si="6"/>
        <v>0</v>
      </c>
      <c r="H50" s="41" t="s">
        <v>33</v>
      </c>
      <c r="I50" s="18"/>
      <c r="J50" s="18"/>
      <c r="K50" s="41" t="s">
        <v>33</v>
      </c>
      <c r="L50" s="19">
        <f t="shared" si="7"/>
        <v>0</v>
      </c>
    </row>
    <row r="51" spans="1:12" ht="15">
      <c r="A51" s="16"/>
      <c r="B51" s="50"/>
      <c r="C51" s="50"/>
      <c r="D51" s="16"/>
      <c r="E51" s="51"/>
      <c r="F51" s="18"/>
      <c r="G51" s="19">
        <f t="shared" si="6"/>
        <v>0</v>
      </c>
      <c r="H51" s="41" t="s">
        <v>33</v>
      </c>
      <c r="I51" s="18"/>
      <c r="J51" s="18"/>
      <c r="K51" s="41" t="s">
        <v>33</v>
      </c>
      <c r="L51" s="19">
        <f t="shared" si="7"/>
        <v>0</v>
      </c>
    </row>
    <row r="52" spans="1:12" ht="15">
      <c r="A52" s="16"/>
      <c r="B52" s="50"/>
      <c r="C52" s="50"/>
      <c r="D52" s="16"/>
      <c r="E52" s="51"/>
      <c r="F52" s="18"/>
      <c r="G52" s="19">
        <f t="shared" si="6"/>
        <v>0</v>
      </c>
      <c r="H52" s="41" t="s">
        <v>33</v>
      </c>
      <c r="I52" s="18"/>
      <c r="J52" s="18"/>
      <c r="K52" s="41" t="s">
        <v>33</v>
      </c>
      <c r="L52" s="19">
        <f t="shared" si="7"/>
        <v>0</v>
      </c>
    </row>
    <row r="53" spans="1:12" ht="15">
      <c r="A53" s="16"/>
      <c r="B53" s="50"/>
      <c r="C53" s="50"/>
      <c r="D53" s="16"/>
      <c r="E53" s="51"/>
      <c r="F53" s="18"/>
      <c r="G53" s="19">
        <f t="shared" si="6"/>
        <v>0</v>
      </c>
      <c r="H53" s="41" t="s">
        <v>33</v>
      </c>
      <c r="I53" s="18"/>
      <c r="J53" s="18"/>
      <c r="K53" s="41" t="s">
        <v>33</v>
      </c>
      <c r="L53" s="19">
        <f t="shared" si="7"/>
        <v>0</v>
      </c>
    </row>
    <row r="54" spans="1:12" ht="15">
      <c r="A54" s="102"/>
      <c r="B54" s="50"/>
      <c r="C54" s="50"/>
      <c r="D54" s="16"/>
      <c r="E54" s="51"/>
      <c r="F54" s="18"/>
      <c r="G54" s="19">
        <f t="shared" si="6"/>
        <v>0</v>
      </c>
      <c r="H54" s="41" t="s">
        <v>33</v>
      </c>
      <c r="I54" s="18"/>
      <c r="J54" s="18"/>
      <c r="K54" s="41" t="s">
        <v>33</v>
      </c>
      <c r="L54" s="19">
        <f t="shared" si="7"/>
        <v>0</v>
      </c>
    </row>
    <row r="55" spans="1:12" ht="15">
      <c r="A55" s="29"/>
      <c r="B55" s="50"/>
      <c r="C55" s="50"/>
      <c r="D55" s="16"/>
      <c r="E55" s="51"/>
      <c r="F55" s="18"/>
      <c r="G55" s="19">
        <f t="shared" si="6"/>
        <v>0</v>
      </c>
      <c r="H55" s="41" t="s">
        <v>33</v>
      </c>
      <c r="I55" s="18"/>
      <c r="J55" s="18"/>
      <c r="K55" s="41" t="s">
        <v>33</v>
      </c>
      <c r="L55" s="19">
        <f t="shared" si="7"/>
        <v>0</v>
      </c>
    </row>
    <row r="56" spans="1:12" ht="15">
      <c r="A56" s="16"/>
      <c r="B56" s="50"/>
      <c r="C56" s="50"/>
      <c r="D56" s="16"/>
      <c r="E56" s="51"/>
      <c r="F56" s="18"/>
      <c r="G56" s="19">
        <f t="shared" si="6"/>
        <v>0</v>
      </c>
      <c r="H56" s="41" t="s">
        <v>33</v>
      </c>
      <c r="I56" s="18"/>
      <c r="J56" s="18"/>
      <c r="K56" s="41" t="s">
        <v>33</v>
      </c>
      <c r="L56" s="19">
        <f t="shared" si="7"/>
        <v>0</v>
      </c>
    </row>
    <row r="57" spans="1:12" ht="15">
      <c r="A57" s="16"/>
      <c r="B57" s="50"/>
      <c r="C57" s="50"/>
      <c r="D57" s="16"/>
      <c r="E57" s="51"/>
      <c r="F57" s="18"/>
      <c r="G57" s="19">
        <f t="shared" si="6"/>
        <v>0</v>
      </c>
      <c r="H57" s="41" t="s">
        <v>33</v>
      </c>
      <c r="I57" s="18"/>
      <c r="J57" s="18"/>
      <c r="K57" s="41" t="s">
        <v>33</v>
      </c>
      <c r="L57" s="19">
        <f t="shared" si="7"/>
        <v>0</v>
      </c>
    </row>
    <row r="58" spans="1:12" ht="15">
      <c r="A58" s="16"/>
      <c r="B58" s="50"/>
      <c r="C58" s="50"/>
      <c r="D58" s="16"/>
      <c r="E58" s="51"/>
      <c r="F58" s="18"/>
      <c r="G58" s="19">
        <f t="shared" si="6"/>
        <v>0</v>
      </c>
      <c r="H58" s="41" t="s">
        <v>33</v>
      </c>
      <c r="I58" s="18"/>
      <c r="J58" s="18"/>
      <c r="K58" s="41" t="s">
        <v>33</v>
      </c>
      <c r="L58" s="19">
        <f t="shared" si="7"/>
        <v>0</v>
      </c>
    </row>
    <row r="59" spans="1:12" ht="15">
      <c r="A59" s="16"/>
      <c r="B59" s="50"/>
      <c r="C59" s="50"/>
      <c r="D59" s="16"/>
      <c r="E59" s="51"/>
      <c r="F59" s="18"/>
      <c r="G59" s="19">
        <f t="shared" si="6"/>
        <v>0</v>
      </c>
      <c r="H59" s="41" t="s">
        <v>33</v>
      </c>
      <c r="I59" s="18"/>
      <c r="J59" s="18"/>
      <c r="K59" s="41" t="s">
        <v>33</v>
      </c>
      <c r="L59" s="19">
        <f t="shared" si="7"/>
        <v>0</v>
      </c>
    </row>
    <row r="60" spans="1:12" ht="15">
      <c r="A60" s="16"/>
      <c r="B60" s="50"/>
      <c r="C60" s="50"/>
      <c r="D60" s="16"/>
      <c r="E60" s="51"/>
      <c r="F60" s="18"/>
      <c r="G60" s="19">
        <f t="shared" si="6"/>
        <v>0</v>
      </c>
      <c r="H60" s="41" t="s">
        <v>33</v>
      </c>
      <c r="I60" s="18"/>
      <c r="J60" s="18"/>
      <c r="K60" s="41" t="s">
        <v>33</v>
      </c>
      <c r="L60" s="19">
        <f t="shared" si="7"/>
        <v>0</v>
      </c>
    </row>
    <row r="61" spans="1:12" ht="15">
      <c r="A61" s="16"/>
      <c r="B61" s="50"/>
      <c r="C61" s="50"/>
      <c r="D61" s="16"/>
      <c r="E61" s="51"/>
      <c r="F61" s="18"/>
      <c r="G61" s="19">
        <f t="shared" si="6"/>
        <v>0</v>
      </c>
      <c r="H61" s="41" t="s">
        <v>33</v>
      </c>
      <c r="I61" s="18"/>
      <c r="J61" s="18"/>
      <c r="K61" s="41" t="s">
        <v>33</v>
      </c>
      <c r="L61" s="19">
        <f t="shared" si="7"/>
        <v>0</v>
      </c>
    </row>
    <row r="62" spans="1:12" ht="15">
      <c r="A62" s="16"/>
      <c r="B62" s="50"/>
      <c r="C62" s="50"/>
      <c r="D62" s="16"/>
      <c r="E62" s="51"/>
      <c r="F62" s="18"/>
      <c r="G62" s="19">
        <f t="shared" si="6"/>
        <v>0</v>
      </c>
      <c r="H62" s="41" t="s">
        <v>33</v>
      </c>
      <c r="I62" s="18"/>
      <c r="J62" s="18"/>
      <c r="K62" s="41" t="s">
        <v>33</v>
      </c>
      <c r="L62" s="19">
        <f t="shared" si="7"/>
        <v>0</v>
      </c>
    </row>
    <row r="63" spans="1:12" ht="15">
      <c r="A63" s="16"/>
      <c r="B63" s="50"/>
      <c r="C63" s="50"/>
      <c r="D63" s="16"/>
      <c r="E63" s="51"/>
      <c r="F63" s="18"/>
      <c r="G63" s="19">
        <f t="shared" si="6"/>
        <v>0</v>
      </c>
      <c r="H63" s="41" t="s">
        <v>33</v>
      </c>
      <c r="I63" s="18"/>
      <c r="J63" s="18"/>
      <c r="K63" s="41" t="s">
        <v>33</v>
      </c>
      <c r="L63" s="19">
        <f t="shared" si="7"/>
        <v>0</v>
      </c>
    </row>
    <row r="64" spans="1:12" ht="15">
      <c r="A64" s="16"/>
      <c r="B64" s="50"/>
      <c r="C64" s="50"/>
      <c r="D64" s="16"/>
      <c r="E64" s="51"/>
      <c r="F64" s="18"/>
      <c r="G64" s="19">
        <f t="shared" si="6"/>
        <v>0</v>
      </c>
      <c r="H64" s="41" t="s">
        <v>33</v>
      </c>
      <c r="I64" s="18"/>
      <c r="J64" s="18"/>
      <c r="K64" s="41" t="s">
        <v>33</v>
      </c>
      <c r="L64" s="19">
        <f t="shared" si="7"/>
        <v>0</v>
      </c>
    </row>
    <row r="65" spans="1:12" ht="15">
      <c r="A65" s="16"/>
      <c r="B65" s="50"/>
      <c r="C65" s="50"/>
      <c r="D65" s="16"/>
      <c r="E65" s="51"/>
      <c r="F65" s="111"/>
      <c r="G65" s="19">
        <f t="shared" si="6"/>
        <v>0</v>
      </c>
      <c r="H65" s="41" t="s">
        <v>33</v>
      </c>
      <c r="I65" s="18"/>
      <c r="J65" s="18"/>
      <c r="K65" s="41" t="s">
        <v>33</v>
      </c>
      <c r="L65" s="19">
        <f t="shared" si="7"/>
        <v>0</v>
      </c>
    </row>
    <row r="66" spans="1:12" ht="15.75" thickBot="1">
      <c r="A66" s="207"/>
      <c r="B66" s="207"/>
      <c r="C66" s="207"/>
      <c r="D66" s="208" t="s">
        <v>20</v>
      </c>
      <c r="E66" s="83">
        <f>SUM(E41:E65)</f>
        <v>0</v>
      </c>
      <c r="F66" s="83">
        <f>SUM(F41:F65)</f>
        <v>0</v>
      </c>
      <c r="G66" s="209">
        <f t="shared" si="6"/>
        <v>0</v>
      </c>
      <c r="H66" s="210" t="s">
        <v>33</v>
      </c>
      <c r="I66" s="83">
        <f>SUM(I41:I65)</f>
        <v>0</v>
      </c>
      <c r="J66" s="83">
        <f>SUM(J41:J65)</f>
        <v>0</v>
      </c>
      <c r="K66" s="210" t="s">
        <v>33</v>
      </c>
      <c r="L66" s="209">
        <f t="shared" si="7"/>
        <v>0</v>
      </c>
    </row>
    <row r="67" spans="13:256" s="1" customFormat="1" ht="15.75" thickTop="1">
      <c r="M67" s="173"/>
      <c r="N67" s="114"/>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sheetData>
  <sheetProtection/>
  <printOptions/>
  <pageMargins left="0.25" right="0.25" top="0.55" bottom="0.4" header="0" footer="0"/>
  <pageSetup fitToHeight="3" horizontalDpi="600" verticalDpi="600" orientation="portrait" scale="85" r:id="rId1"/>
  <headerFooter alignWithMargins="0">
    <oddFooter>&amp;R&amp;"Arial"&amp;12&amp;D  &amp;P 0F &amp;N</oddFooter>
  </headerFooter>
</worksheet>
</file>

<file path=xl/worksheets/sheet16.xml><?xml version="1.0" encoding="utf-8"?>
<worksheet xmlns="http://schemas.openxmlformats.org/spreadsheetml/2006/main" xmlns:r="http://schemas.openxmlformats.org/officeDocument/2006/relationships">
  <dimension ref="A1:IV49"/>
  <sheetViews>
    <sheetView zoomScale="87" zoomScaleNormal="87" zoomScalePageLayoutView="0" workbookViewId="0" topLeftCell="A1">
      <pane ySplit="9" topLeftCell="BM10" activePane="bottomLeft" state="frozen"/>
      <selection pane="topLeft" activeCell="F90" sqref="F90"/>
      <selection pane="bottomLeft" activeCell="I1" sqref="I1"/>
    </sheetView>
  </sheetViews>
  <sheetFormatPr defaultColWidth="8.88671875" defaultRowHeight="15"/>
  <cols>
    <col min="1" max="1" width="22.6640625" style="1" customWidth="1"/>
    <col min="2" max="2" width="5.6640625" style="1" customWidth="1"/>
    <col min="3" max="3" width="4.6640625" style="1" customWidth="1"/>
    <col min="4" max="4" width="5.6640625" style="1" customWidth="1"/>
    <col min="5" max="5" width="8.6640625" style="1" customWidth="1"/>
    <col min="6" max="7" width="9.6640625" style="1" customWidth="1"/>
    <col min="8" max="8" width="2.6640625" style="1" customWidth="1"/>
    <col min="9" max="9" width="9.6640625" style="1" customWidth="1"/>
    <col min="10" max="10" width="8.6640625" style="1" customWidth="1"/>
    <col min="11" max="11" width="2.6640625" style="1" customWidth="1"/>
    <col min="12" max="12" width="9.6640625" style="1" customWidth="1"/>
  </cols>
  <sheetData>
    <row r="1" spans="1:11" ht="15.75">
      <c r="A1" s="353" t="s">
        <v>8</v>
      </c>
      <c r="B1" s="55"/>
      <c r="C1" s="43"/>
      <c r="E1" s="1" t="s">
        <v>21</v>
      </c>
      <c r="G1" s="4">
        <v>468</v>
      </c>
      <c r="H1" s="43"/>
      <c r="I1" s="5" t="s">
        <v>34</v>
      </c>
      <c r="K1" s="43"/>
    </row>
    <row r="2" spans="1:11" ht="15.75">
      <c r="A2" s="57">
        <v>41394</v>
      </c>
      <c r="B2" s="56"/>
      <c r="C2" s="43"/>
      <c r="D2" s="43"/>
      <c r="E2" s="1" t="s">
        <v>22</v>
      </c>
      <c r="G2" s="4">
        <v>2</v>
      </c>
      <c r="H2" s="43"/>
      <c r="I2" s="5" t="s">
        <v>35</v>
      </c>
      <c r="K2" s="43"/>
    </row>
    <row r="3" spans="1:11" ht="15.75">
      <c r="A3" s="123" t="s">
        <v>117</v>
      </c>
      <c r="B3" s="56"/>
      <c r="C3" s="43"/>
      <c r="D3" s="43"/>
      <c r="E3" s="2" t="s">
        <v>23</v>
      </c>
      <c r="F3" s="2"/>
      <c r="G3" s="8">
        <f>SUM(G1:G2)</f>
        <v>470</v>
      </c>
      <c r="H3" s="43"/>
      <c r="I3" s="5" t="s">
        <v>36</v>
      </c>
      <c r="K3" s="43"/>
    </row>
    <row r="4" spans="1:11" ht="18.75" thickBot="1">
      <c r="A4" s="354" t="s">
        <v>143</v>
      </c>
      <c r="B4"/>
      <c r="C4" s="39"/>
      <c r="H4" s="43"/>
      <c r="K4" s="43"/>
    </row>
    <row r="5" spans="1:12" ht="15.75">
      <c r="A5" s="60"/>
      <c r="B5"/>
      <c r="C5" s="61"/>
      <c r="E5" s="42" t="s">
        <v>24</v>
      </c>
      <c r="F5" s="42" t="s">
        <v>28</v>
      </c>
      <c r="G5" s="42" t="s">
        <v>31</v>
      </c>
      <c r="H5" s="42" t="s">
        <v>33</v>
      </c>
      <c r="I5" s="42" t="s">
        <v>37</v>
      </c>
      <c r="J5" s="42" t="s">
        <v>39</v>
      </c>
      <c r="K5" s="42" t="s">
        <v>33</v>
      </c>
      <c r="L5" s="42" t="s">
        <v>43</v>
      </c>
    </row>
    <row r="6" spans="2:12" ht="15">
      <c r="B6" s="43"/>
      <c r="C6" s="43"/>
      <c r="D6" s="43" t="s">
        <v>17</v>
      </c>
      <c r="E6" s="9"/>
      <c r="F6" s="9"/>
      <c r="G6" s="9"/>
      <c r="H6" s="42" t="s">
        <v>33</v>
      </c>
      <c r="I6" s="9"/>
      <c r="J6" s="42" t="s">
        <v>40</v>
      </c>
      <c r="K6" s="42" t="s">
        <v>33</v>
      </c>
      <c r="L6" s="42"/>
    </row>
    <row r="7" spans="2:12" ht="15">
      <c r="B7" s="43"/>
      <c r="C7" s="43" t="s">
        <v>15</v>
      </c>
      <c r="D7" s="43" t="s">
        <v>18</v>
      </c>
      <c r="E7" s="42" t="s">
        <v>25</v>
      </c>
      <c r="F7" s="9" t="s">
        <v>29</v>
      </c>
      <c r="G7" s="42" t="s">
        <v>32</v>
      </c>
      <c r="H7" s="42" t="s">
        <v>33</v>
      </c>
      <c r="I7" s="42" t="s">
        <v>38</v>
      </c>
      <c r="J7" s="42" t="s">
        <v>41</v>
      </c>
      <c r="K7" s="42" t="s">
        <v>33</v>
      </c>
      <c r="L7" s="42" t="s">
        <v>44</v>
      </c>
    </row>
    <row r="8" spans="1:12" ht="15.75" thickBot="1">
      <c r="A8" s="1" t="s">
        <v>10</v>
      </c>
      <c r="B8" s="43"/>
      <c r="C8" s="43" t="s">
        <v>16</v>
      </c>
      <c r="D8" s="43" t="s">
        <v>19</v>
      </c>
      <c r="E8" s="42" t="s">
        <v>26</v>
      </c>
      <c r="F8" s="42" t="s">
        <v>30</v>
      </c>
      <c r="G8" s="42" t="s">
        <v>26</v>
      </c>
      <c r="H8" s="42" t="s">
        <v>33</v>
      </c>
      <c r="I8" s="42" t="s">
        <v>30</v>
      </c>
      <c r="J8" s="42" t="s">
        <v>42</v>
      </c>
      <c r="K8" s="42" t="s">
        <v>33</v>
      </c>
      <c r="L8" s="42" t="s">
        <v>45</v>
      </c>
    </row>
    <row r="9" spans="1:12" ht="16.5" thickBot="1">
      <c r="A9" s="385" t="s">
        <v>143</v>
      </c>
      <c r="B9" s="43"/>
      <c r="C9" s="43"/>
      <c r="E9" s="9"/>
      <c r="F9" s="10"/>
      <c r="G9" s="9"/>
      <c r="H9" s="42" t="s">
        <v>33</v>
      </c>
      <c r="I9" s="9"/>
      <c r="J9" s="9"/>
      <c r="K9" s="42" t="s">
        <v>33</v>
      </c>
      <c r="L9" s="9"/>
    </row>
    <row r="10" spans="1:12" ht="15">
      <c r="A10" s="364" t="s">
        <v>260</v>
      </c>
      <c r="B10" s="365"/>
      <c r="C10" s="366">
        <v>1</v>
      </c>
      <c r="D10" s="367">
        <f>($G$3*C10)</f>
        <v>470</v>
      </c>
      <c r="E10" s="368" t="s">
        <v>27</v>
      </c>
      <c r="F10" s="368" t="s">
        <v>27</v>
      </c>
      <c r="G10" s="368" t="s">
        <v>27</v>
      </c>
      <c r="H10" s="369" t="s">
        <v>33</v>
      </c>
      <c r="I10" s="368" t="s">
        <v>27</v>
      </c>
      <c r="J10" s="368" t="s">
        <v>27</v>
      </c>
      <c r="K10" s="369" t="s">
        <v>33</v>
      </c>
      <c r="L10" s="370" t="s">
        <v>27</v>
      </c>
    </row>
    <row r="11" spans="1:12" ht="15">
      <c r="A11" s="371" t="s">
        <v>11</v>
      </c>
      <c r="B11" s="50"/>
      <c r="C11" s="50"/>
      <c r="D11" s="16"/>
      <c r="E11" s="18">
        <v>0</v>
      </c>
      <c r="F11" s="18"/>
      <c r="G11" s="19">
        <f aca="true" t="shared" si="0" ref="G11:G19">(E11+F11)</f>
        <v>0</v>
      </c>
      <c r="H11" s="41" t="s">
        <v>33</v>
      </c>
      <c r="I11" s="18"/>
      <c r="J11" s="18"/>
      <c r="K11" s="41" t="s">
        <v>33</v>
      </c>
      <c r="L11" s="372">
        <f aca="true" t="shared" si="1" ref="L11:L19">(G11+I11+J11)</f>
        <v>0</v>
      </c>
    </row>
    <row r="12" spans="1:12" ht="15">
      <c r="A12" s="387" t="s">
        <v>315</v>
      </c>
      <c r="B12" s="50"/>
      <c r="C12" s="50"/>
      <c r="D12" s="16"/>
      <c r="E12" s="18">
        <v>57</v>
      </c>
      <c r="F12" s="18"/>
      <c r="G12" s="19">
        <f t="shared" si="0"/>
        <v>57</v>
      </c>
      <c r="H12" s="41" t="s">
        <v>33</v>
      </c>
      <c r="I12" s="18"/>
      <c r="J12" s="18"/>
      <c r="K12" s="41" t="s">
        <v>33</v>
      </c>
      <c r="L12" s="372">
        <f t="shared" si="1"/>
        <v>57</v>
      </c>
    </row>
    <row r="13" spans="1:12" ht="15">
      <c r="A13" s="373" t="s">
        <v>316</v>
      </c>
      <c r="B13" s="50"/>
      <c r="C13" s="50"/>
      <c r="D13" s="16"/>
      <c r="E13" s="18">
        <v>338</v>
      </c>
      <c r="F13" s="18">
        <v>2</v>
      </c>
      <c r="G13" s="19">
        <f t="shared" si="0"/>
        <v>340</v>
      </c>
      <c r="H13" s="41" t="s">
        <v>33</v>
      </c>
      <c r="I13" s="18"/>
      <c r="J13" s="18"/>
      <c r="K13" s="41" t="s">
        <v>33</v>
      </c>
      <c r="L13" s="372">
        <f t="shared" si="1"/>
        <v>340</v>
      </c>
    </row>
    <row r="14" spans="1:12" ht="15">
      <c r="A14" s="374" t="s">
        <v>12</v>
      </c>
      <c r="B14" s="21"/>
      <c r="C14" s="50"/>
      <c r="D14" s="16"/>
      <c r="E14" s="18"/>
      <c r="F14" s="18"/>
      <c r="G14" s="19">
        <f t="shared" si="0"/>
        <v>0</v>
      </c>
      <c r="H14" s="41" t="s">
        <v>33</v>
      </c>
      <c r="I14" s="18"/>
      <c r="J14" s="18"/>
      <c r="K14" s="41" t="s">
        <v>33</v>
      </c>
      <c r="L14" s="372">
        <f t="shared" si="1"/>
        <v>0</v>
      </c>
    </row>
    <row r="15" spans="1:12" ht="15">
      <c r="A15" s="375" t="s">
        <v>112</v>
      </c>
      <c r="B15" s="50"/>
      <c r="C15" s="50"/>
      <c r="D15" s="16"/>
      <c r="E15" s="51"/>
      <c r="F15" s="18"/>
      <c r="G15" s="19">
        <v>0</v>
      </c>
      <c r="H15" s="41" t="s">
        <v>33</v>
      </c>
      <c r="I15" s="18"/>
      <c r="J15" s="18"/>
      <c r="K15" s="41" t="s">
        <v>33</v>
      </c>
      <c r="L15" s="372">
        <f t="shared" si="1"/>
        <v>0</v>
      </c>
    </row>
    <row r="16" spans="1:12" ht="15">
      <c r="A16" s="376" t="s">
        <v>83</v>
      </c>
      <c r="B16" s="50"/>
      <c r="C16" s="50"/>
      <c r="D16" s="16"/>
      <c r="E16" s="51"/>
      <c r="F16" s="18"/>
      <c r="G16" s="19">
        <f t="shared" si="0"/>
        <v>0</v>
      </c>
      <c r="H16" s="41" t="s">
        <v>33</v>
      </c>
      <c r="I16" s="18"/>
      <c r="J16" s="18"/>
      <c r="K16" s="41" t="s">
        <v>33</v>
      </c>
      <c r="L16" s="372">
        <f t="shared" si="1"/>
        <v>0</v>
      </c>
    </row>
    <row r="17" spans="1:12" ht="15">
      <c r="A17" s="375"/>
      <c r="B17" s="50"/>
      <c r="C17" s="50"/>
      <c r="D17" s="16"/>
      <c r="E17" s="51"/>
      <c r="F17" s="18"/>
      <c r="G17" s="19">
        <f t="shared" si="0"/>
        <v>0</v>
      </c>
      <c r="H17" s="41" t="s">
        <v>33</v>
      </c>
      <c r="I17" s="18"/>
      <c r="J17" s="18"/>
      <c r="K17" s="41" t="s">
        <v>33</v>
      </c>
      <c r="L17" s="372">
        <f t="shared" si="1"/>
        <v>0</v>
      </c>
    </row>
    <row r="18" spans="1:12" ht="15">
      <c r="A18" s="377"/>
      <c r="B18" s="50"/>
      <c r="C18" s="50"/>
      <c r="D18" s="16"/>
      <c r="E18" s="51"/>
      <c r="F18" s="18"/>
      <c r="G18" s="19">
        <f t="shared" si="0"/>
        <v>0</v>
      </c>
      <c r="H18" s="41" t="s">
        <v>33</v>
      </c>
      <c r="I18" s="18"/>
      <c r="J18" s="18"/>
      <c r="K18" s="41" t="s">
        <v>33</v>
      </c>
      <c r="L18" s="372">
        <f t="shared" si="1"/>
        <v>0</v>
      </c>
    </row>
    <row r="19" spans="1:12" ht="15.75" thickBot="1">
      <c r="A19" s="378"/>
      <c r="B19" s="379"/>
      <c r="C19" s="379"/>
      <c r="D19" s="380" t="s">
        <v>20</v>
      </c>
      <c r="E19" s="381">
        <f>SUM(E11:E18)</f>
        <v>395</v>
      </c>
      <c r="F19" s="381">
        <f>SUM(F11:F18)</f>
        <v>2</v>
      </c>
      <c r="G19" s="382">
        <f t="shared" si="0"/>
        <v>397</v>
      </c>
      <c r="H19" s="383" t="s">
        <v>33</v>
      </c>
      <c r="I19" s="381">
        <f>SUM(I11:I18)</f>
        <v>0</v>
      </c>
      <c r="J19" s="381">
        <f>SUM(J11:J18)</f>
        <v>0</v>
      </c>
      <c r="K19" s="383" t="s">
        <v>33</v>
      </c>
      <c r="L19" s="384">
        <f t="shared" si="1"/>
        <v>397</v>
      </c>
    </row>
    <row r="20" spans="1:12" s="114" customFormat="1" ht="15">
      <c r="A20" s="128"/>
      <c r="B20" s="95"/>
      <c r="C20" s="150"/>
      <c r="D20" s="206"/>
      <c r="E20" s="363"/>
      <c r="F20" s="363"/>
      <c r="G20" s="363"/>
      <c r="H20" s="55"/>
      <c r="I20" s="363"/>
      <c r="J20" s="363"/>
      <c r="K20" s="55"/>
      <c r="L20" s="363"/>
    </row>
    <row r="21" spans="1:12" s="114" customFormat="1" ht="15">
      <c r="A21" s="206"/>
      <c r="B21" s="95"/>
      <c r="C21" s="95"/>
      <c r="D21" s="206"/>
      <c r="E21" s="206"/>
      <c r="F21" s="206"/>
      <c r="G21" s="273"/>
      <c r="H21" s="55"/>
      <c r="I21" s="206"/>
      <c r="J21" s="206"/>
      <c r="K21" s="55"/>
      <c r="L21" s="273"/>
    </row>
    <row r="22" spans="1:12" s="114" customFormat="1" ht="15.75" thickBot="1">
      <c r="A22" s="206"/>
      <c r="B22" s="95"/>
      <c r="C22" s="95"/>
      <c r="D22" s="206"/>
      <c r="E22" s="206"/>
      <c r="F22" s="206"/>
      <c r="G22" s="273"/>
      <c r="H22" s="55"/>
      <c r="I22" s="206"/>
      <c r="J22" s="206"/>
      <c r="K22" s="55"/>
      <c r="L22" s="273"/>
    </row>
    <row r="23" spans="1:12" ht="16.5" thickBot="1">
      <c r="A23" s="386" t="s">
        <v>171</v>
      </c>
      <c r="B23" s="43"/>
      <c r="C23" s="287"/>
      <c r="D23" s="288"/>
      <c r="E23" s="389"/>
      <c r="F23" s="390"/>
      <c r="G23" s="389"/>
      <c r="H23" s="287"/>
      <c r="I23" s="389"/>
      <c r="J23" s="389"/>
      <c r="K23" s="287"/>
      <c r="L23" s="389"/>
    </row>
    <row r="24" spans="1:12" ht="15">
      <c r="A24" s="364" t="s">
        <v>260</v>
      </c>
      <c r="B24" s="365"/>
      <c r="C24" s="362">
        <v>1</v>
      </c>
      <c r="D24" s="206">
        <f>($G$3*C24)</f>
        <v>470</v>
      </c>
      <c r="E24" s="127" t="s">
        <v>27</v>
      </c>
      <c r="F24" s="127" t="s">
        <v>27</v>
      </c>
      <c r="G24" s="127" t="s">
        <v>27</v>
      </c>
      <c r="H24" s="42" t="s">
        <v>33</v>
      </c>
      <c r="I24" s="127" t="s">
        <v>27</v>
      </c>
      <c r="J24" s="127" t="s">
        <v>27</v>
      </c>
      <c r="K24" s="42" t="s">
        <v>33</v>
      </c>
      <c r="L24" s="388" t="s">
        <v>27</v>
      </c>
    </row>
    <row r="25" spans="1:12" ht="15">
      <c r="A25" s="371" t="s">
        <v>11</v>
      </c>
      <c r="B25" s="50"/>
      <c r="C25" s="50"/>
      <c r="D25" s="16"/>
      <c r="E25" s="18"/>
      <c r="F25" s="18"/>
      <c r="G25" s="19">
        <f aca="true" t="shared" si="2" ref="G25:G34">(E25+F25)</f>
        <v>0</v>
      </c>
      <c r="H25" s="41" t="s">
        <v>33</v>
      </c>
      <c r="I25" s="18"/>
      <c r="J25" s="18"/>
      <c r="K25" s="41" t="s">
        <v>33</v>
      </c>
      <c r="L25" s="372">
        <f aca="true" t="shared" si="3" ref="L25:L34">(G25+I25+J25)</f>
        <v>0</v>
      </c>
    </row>
    <row r="26" spans="1:12" ht="15">
      <c r="A26" s="391" t="s">
        <v>317</v>
      </c>
      <c r="B26" s="50"/>
      <c r="C26" s="50"/>
      <c r="D26" s="16"/>
      <c r="E26" s="18">
        <v>41</v>
      </c>
      <c r="F26" s="18"/>
      <c r="G26" s="19">
        <f t="shared" si="2"/>
        <v>41</v>
      </c>
      <c r="H26" s="41" t="s">
        <v>33</v>
      </c>
      <c r="I26" s="18"/>
      <c r="J26" s="18"/>
      <c r="K26" s="41" t="s">
        <v>33</v>
      </c>
      <c r="L26" s="372">
        <f t="shared" si="3"/>
        <v>41</v>
      </c>
    </row>
    <row r="27" spans="1:12" ht="15">
      <c r="A27" s="387" t="s">
        <v>318</v>
      </c>
      <c r="B27" s="50"/>
      <c r="C27" s="50"/>
      <c r="D27" s="16"/>
      <c r="E27" s="18">
        <v>30</v>
      </c>
      <c r="F27" s="18"/>
      <c r="G27" s="19">
        <f>(E27+F27)</f>
        <v>30</v>
      </c>
      <c r="H27" s="41" t="s">
        <v>33</v>
      </c>
      <c r="I27" s="18"/>
      <c r="J27" s="18"/>
      <c r="K27" s="41" t="s">
        <v>33</v>
      </c>
      <c r="L27" s="372">
        <f>(G27+I27+J27)</f>
        <v>30</v>
      </c>
    </row>
    <row r="28" spans="1:12" ht="15">
      <c r="A28" s="373" t="s">
        <v>319</v>
      </c>
      <c r="B28" s="50"/>
      <c r="C28" s="50"/>
      <c r="D28" s="16"/>
      <c r="E28" s="18">
        <v>2</v>
      </c>
      <c r="F28" s="18"/>
      <c r="G28" s="19">
        <f t="shared" si="2"/>
        <v>2</v>
      </c>
      <c r="H28" s="41" t="s">
        <v>33</v>
      </c>
      <c r="I28" s="18"/>
      <c r="J28" s="18"/>
      <c r="K28" s="41" t="s">
        <v>33</v>
      </c>
      <c r="L28" s="372">
        <f t="shared" si="3"/>
        <v>2</v>
      </c>
    </row>
    <row r="29" spans="1:12" ht="15">
      <c r="A29" s="374" t="s">
        <v>12</v>
      </c>
      <c r="B29" s="21"/>
      <c r="C29" s="50"/>
      <c r="D29" s="16"/>
      <c r="E29" s="18"/>
      <c r="F29" s="18"/>
      <c r="G29" s="19">
        <f t="shared" si="2"/>
        <v>0</v>
      </c>
      <c r="H29" s="41" t="s">
        <v>33</v>
      </c>
      <c r="I29" s="18"/>
      <c r="J29" s="18"/>
      <c r="K29" s="41" t="s">
        <v>33</v>
      </c>
      <c r="L29" s="372">
        <f t="shared" si="3"/>
        <v>0</v>
      </c>
    </row>
    <row r="30" spans="1:12" ht="15">
      <c r="A30" s="375" t="s">
        <v>112</v>
      </c>
      <c r="B30" s="50"/>
      <c r="C30" s="50"/>
      <c r="D30" s="16"/>
      <c r="E30" s="51"/>
      <c r="F30" s="18"/>
      <c r="G30" s="19">
        <f t="shared" si="2"/>
        <v>0</v>
      </c>
      <c r="H30" s="41" t="s">
        <v>33</v>
      </c>
      <c r="I30" s="18"/>
      <c r="J30" s="18"/>
      <c r="K30" s="41" t="s">
        <v>33</v>
      </c>
      <c r="L30" s="372">
        <f t="shared" si="3"/>
        <v>0</v>
      </c>
    </row>
    <row r="31" spans="1:12" ht="15">
      <c r="A31" s="376" t="s">
        <v>83</v>
      </c>
      <c r="B31" s="50"/>
      <c r="C31" s="50"/>
      <c r="D31" s="16"/>
      <c r="E31" s="51"/>
      <c r="F31" s="18"/>
      <c r="G31" s="19">
        <f t="shared" si="2"/>
        <v>0</v>
      </c>
      <c r="H31" s="41" t="s">
        <v>33</v>
      </c>
      <c r="I31" s="18"/>
      <c r="J31" s="18"/>
      <c r="K31" s="41" t="s">
        <v>33</v>
      </c>
      <c r="L31" s="372">
        <f t="shared" si="3"/>
        <v>0</v>
      </c>
    </row>
    <row r="32" spans="1:12" ht="15">
      <c r="A32" s="375"/>
      <c r="B32" s="50"/>
      <c r="C32" s="50"/>
      <c r="D32" s="16"/>
      <c r="E32" s="51"/>
      <c r="F32" s="18"/>
      <c r="G32" s="19">
        <f t="shared" si="2"/>
        <v>0</v>
      </c>
      <c r="H32" s="41" t="s">
        <v>33</v>
      </c>
      <c r="I32" s="18"/>
      <c r="J32" s="18"/>
      <c r="K32" s="41" t="s">
        <v>33</v>
      </c>
      <c r="L32" s="372">
        <f t="shared" si="3"/>
        <v>0</v>
      </c>
    </row>
    <row r="33" spans="1:12" ht="15">
      <c r="A33" s="377"/>
      <c r="B33" s="50"/>
      <c r="C33" s="50"/>
      <c r="D33" s="16"/>
      <c r="E33" s="51"/>
      <c r="F33" s="18"/>
      <c r="G33" s="19">
        <f t="shared" si="2"/>
        <v>0</v>
      </c>
      <c r="H33" s="41" t="s">
        <v>33</v>
      </c>
      <c r="I33" s="18"/>
      <c r="J33" s="18"/>
      <c r="K33" s="41" t="s">
        <v>33</v>
      </c>
      <c r="L33" s="372">
        <f t="shared" si="3"/>
        <v>0</v>
      </c>
    </row>
    <row r="34" spans="1:13" ht="15.75" thickBot="1">
      <c r="A34" s="378"/>
      <c r="B34" s="379"/>
      <c r="C34" s="379"/>
      <c r="D34" s="380" t="s">
        <v>20</v>
      </c>
      <c r="E34" s="381">
        <f>SUM(E25:E33)</f>
        <v>73</v>
      </c>
      <c r="F34" s="381">
        <f>SUM(F25:F33)</f>
        <v>0</v>
      </c>
      <c r="G34" s="382">
        <f t="shared" si="2"/>
        <v>73</v>
      </c>
      <c r="H34" s="383" t="s">
        <v>33</v>
      </c>
      <c r="I34" s="381">
        <f>SUM(I25:I33)</f>
        <v>0</v>
      </c>
      <c r="J34" s="381">
        <f>SUM(J25:J33)</f>
        <v>0</v>
      </c>
      <c r="K34" s="383" t="s">
        <v>33</v>
      </c>
      <c r="L34" s="384">
        <f t="shared" si="3"/>
        <v>73</v>
      </c>
      <c r="M34" s="114"/>
    </row>
    <row r="35" spans="13:256" s="1" customFormat="1" ht="15">
      <c r="M35" s="173"/>
      <c r="N35" s="114"/>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2:12" ht="15.75" thickBot="1">
      <c r="B36" s="43"/>
      <c r="C36" s="43"/>
      <c r="G36" s="25"/>
      <c r="H36" s="43"/>
      <c r="I36" s="272"/>
      <c r="J36" s="272"/>
      <c r="K36" s="55"/>
      <c r="L36" s="273"/>
    </row>
    <row r="37" spans="1:12" ht="15.75">
      <c r="A37" s="274" t="s">
        <v>155</v>
      </c>
      <c r="B37" s="275"/>
      <c r="C37" s="276"/>
      <c r="D37" s="275"/>
      <c r="E37" s="277" t="s">
        <v>156</v>
      </c>
      <c r="F37" s="278" t="s">
        <v>157</v>
      </c>
      <c r="G37" s="279" t="s">
        <v>158</v>
      </c>
      <c r="H37" s="280"/>
      <c r="I37" s="281" t="s">
        <v>159</v>
      </c>
      <c r="J37" s="281" t="s">
        <v>160</v>
      </c>
      <c r="K37" s="55"/>
      <c r="L37" s="273"/>
    </row>
    <row r="38" spans="1:12" ht="15">
      <c r="A38" s="282" t="s">
        <v>161</v>
      </c>
      <c r="B38" s="55"/>
      <c r="C38" s="55"/>
      <c r="D38" s="110"/>
      <c r="E38" s="110">
        <v>1000</v>
      </c>
      <c r="F38" s="284">
        <v>0</v>
      </c>
      <c r="G38" s="283"/>
      <c r="H38" s="43"/>
      <c r="I38">
        <v>218</v>
      </c>
      <c r="J38" s="272">
        <v>179</v>
      </c>
      <c r="K38" s="55"/>
      <c r="L38" s="273">
        <f>+I38+J38</f>
        <v>397</v>
      </c>
    </row>
    <row r="39" spans="1:12" ht="15">
      <c r="A39" s="282" t="s">
        <v>162</v>
      </c>
      <c r="B39" s="55"/>
      <c r="C39" s="55"/>
      <c r="D39" s="110"/>
      <c r="E39" s="284">
        <v>2</v>
      </c>
      <c r="F39" s="284">
        <v>0</v>
      </c>
      <c r="G39" s="283"/>
      <c r="H39" s="43"/>
      <c r="I39" s="272"/>
      <c r="J39" s="272"/>
      <c r="K39" s="55"/>
      <c r="L39" s="273"/>
    </row>
    <row r="40" spans="1:12" ht="15">
      <c r="A40" s="282" t="s">
        <v>163</v>
      </c>
      <c r="B40" s="55"/>
      <c r="C40" s="55"/>
      <c r="D40" s="110"/>
      <c r="E40" s="284">
        <v>8</v>
      </c>
      <c r="F40" s="284">
        <v>0</v>
      </c>
      <c r="G40" s="283"/>
      <c r="H40" s="43"/>
      <c r="I40" s="272"/>
      <c r="J40" s="272"/>
      <c r="K40" s="55"/>
      <c r="L40" s="273"/>
    </row>
    <row r="41" spans="1:12" ht="15">
      <c r="A41" s="282" t="s">
        <v>164</v>
      </c>
      <c r="B41" s="55"/>
      <c r="C41" s="55"/>
      <c r="D41" s="110"/>
      <c r="E41" s="284">
        <v>5</v>
      </c>
      <c r="F41" s="284">
        <v>0</v>
      </c>
      <c r="G41" s="283"/>
      <c r="H41" s="43"/>
      <c r="I41" s="272"/>
      <c r="J41" s="272"/>
      <c r="K41" s="55"/>
      <c r="L41" s="273">
        <f>+I41+J41</f>
        <v>0</v>
      </c>
    </row>
    <row r="42" spans="1:12" ht="15">
      <c r="A42" s="282" t="s">
        <v>165</v>
      </c>
      <c r="B42" s="55"/>
      <c r="C42" s="55"/>
      <c r="D42" s="110"/>
      <c r="E42" s="284">
        <v>0</v>
      </c>
      <c r="F42" s="284">
        <v>0</v>
      </c>
      <c r="G42" s="283"/>
      <c r="H42" s="43"/>
      <c r="I42" s="272"/>
      <c r="J42" s="272"/>
      <c r="K42" s="55"/>
      <c r="L42" s="273"/>
    </row>
    <row r="43" spans="1:12" ht="15">
      <c r="A43" s="282" t="s">
        <v>166</v>
      </c>
      <c r="B43" s="55"/>
      <c r="C43" s="55"/>
      <c r="D43" s="110"/>
      <c r="E43" s="110">
        <v>165</v>
      </c>
      <c r="F43" s="284">
        <v>0</v>
      </c>
      <c r="G43" s="283"/>
      <c r="H43" s="43"/>
      <c r="I43" s="272">
        <v>31</v>
      </c>
      <c r="J43" s="272">
        <v>42</v>
      </c>
      <c r="K43" s="55"/>
      <c r="L43" s="273">
        <f>+I43+J43</f>
        <v>73</v>
      </c>
    </row>
    <row r="44" spans="1:12" ht="15">
      <c r="A44" s="282" t="s">
        <v>167</v>
      </c>
      <c r="B44" s="55"/>
      <c r="C44" s="55"/>
      <c r="D44" s="110"/>
      <c r="E44" s="110">
        <v>1254</v>
      </c>
      <c r="F44" s="284">
        <v>0</v>
      </c>
      <c r="G44" s="283"/>
      <c r="H44" s="43"/>
      <c r="I44" s="272"/>
      <c r="J44" s="272"/>
      <c r="K44" s="55"/>
      <c r="L44" s="273"/>
    </row>
    <row r="45" spans="1:12" ht="15">
      <c r="A45" s="282" t="s">
        <v>168</v>
      </c>
      <c r="B45" s="55"/>
      <c r="C45" s="55"/>
      <c r="D45" s="110"/>
      <c r="E45" s="110">
        <v>0</v>
      </c>
      <c r="F45" s="110">
        <v>0</v>
      </c>
      <c r="G45" s="283"/>
      <c r="H45" s="43"/>
      <c r="I45" s="272"/>
      <c r="J45" s="272"/>
      <c r="K45" s="55"/>
      <c r="L45" s="273"/>
    </row>
    <row r="46" spans="1:12" ht="15">
      <c r="A46" s="282" t="s">
        <v>169</v>
      </c>
      <c r="B46" s="55"/>
      <c r="C46" s="55"/>
      <c r="D46" s="110"/>
      <c r="E46" s="110">
        <v>0</v>
      </c>
      <c r="F46" s="110">
        <v>0</v>
      </c>
      <c r="G46" s="285"/>
      <c r="H46" s="43"/>
      <c r="I46" s="272"/>
      <c r="J46" s="272"/>
      <c r="K46" s="55"/>
      <c r="L46" s="273"/>
    </row>
    <row r="47" spans="1:12" ht="15">
      <c r="A47" s="282" t="s">
        <v>274</v>
      </c>
      <c r="B47" s="55"/>
      <c r="C47" s="55"/>
      <c r="D47" s="110"/>
      <c r="E47" s="143">
        <v>0</v>
      </c>
      <c r="F47" s="355">
        <v>0</v>
      </c>
      <c r="G47" s="285"/>
      <c r="H47" s="43"/>
      <c r="I47" s="272"/>
      <c r="J47" s="272"/>
      <c r="K47" s="55"/>
      <c r="L47" s="273"/>
    </row>
    <row r="48" spans="1:12" ht="15.75" thickBot="1">
      <c r="A48" s="286" t="s">
        <v>170</v>
      </c>
      <c r="B48" s="287"/>
      <c r="C48" s="287"/>
      <c r="D48" s="288"/>
      <c r="E48" s="288">
        <f>SUM(E38:E47)</f>
        <v>2434</v>
      </c>
      <c r="F48" s="288">
        <f>SUM(F38:F47)</f>
        <v>0</v>
      </c>
      <c r="G48" s="289">
        <f>+F48/E48</f>
        <v>0</v>
      </c>
      <c r="H48" s="43"/>
      <c r="I48" s="288">
        <f>SUM(I38:I46)</f>
        <v>249</v>
      </c>
      <c r="J48" s="288">
        <f>SUM(J38:J46)</f>
        <v>221</v>
      </c>
      <c r="K48" s="288">
        <f>SUM(K38:K46)</f>
        <v>0</v>
      </c>
      <c r="L48" s="288">
        <f>SUM(L38:L46)</f>
        <v>470</v>
      </c>
    </row>
    <row r="49" spans="2:12" ht="15">
      <c r="B49" s="43"/>
      <c r="C49" s="43"/>
      <c r="H49" s="43"/>
      <c r="I49"/>
      <c r="J49" s="272"/>
      <c r="K49" s="55"/>
      <c r="L49" s="273"/>
    </row>
  </sheetData>
  <sheetProtection/>
  <printOptions/>
  <pageMargins left="0.25" right="0.25" top="0.55" bottom="0.4" header="0" footer="0"/>
  <pageSetup fitToHeight="3" horizontalDpi="600" verticalDpi="600" orientation="portrait" scale="82" r:id="rId1"/>
  <headerFooter alignWithMargins="0">
    <oddFooter>&amp;R&amp;"Arial"&amp;12&amp;D  &amp;P 0F &amp;N</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BA46"/>
  <sheetViews>
    <sheetView zoomScalePageLayoutView="0" workbookViewId="0" topLeftCell="A1">
      <pane ySplit="4" topLeftCell="BM5" activePane="bottomLeft" state="frozen"/>
      <selection pane="topLeft" activeCell="F90" sqref="F90"/>
      <selection pane="bottomLeft" activeCell="A5" sqref="A5"/>
    </sheetView>
  </sheetViews>
  <sheetFormatPr defaultColWidth="8.88671875" defaultRowHeight="15"/>
  <cols>
    <col min="1" max="1" width="25.21484375" style="1" customWidth="1"/>
    <col min="2" max="41" width="2.77734375" style="1" customWidth="1"/>
    <col min="42" max="51" width="2.77734375" style="0" customWidth="1"/>
  </cols>
  <sheetData>
    <row r="1" spans="1:53" s="114" customFormat="1" ht="15.75">
      <c r="A1" s="132">
        <v>41394</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row>
    <row r="2" spans="1:53" s="114" customFormat="1" ht="15.75">
      <c r="A2" s="133" t="s">
        <v>114</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row>
    <row r="3" spans="1:53" s="114" customFormat="1" ht="15.75">
      <c r="A3" s="131" t="s">
        <v>95</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row>
    <row r="4" spans="1:53" s="114" customFormat="1" ht="15.75" thickBot="1">
      <c r="A4" s="129" t="s">
        <v>116</v>
      </c>
      <c r="B4" s="130">
        <v>1</v>
      </c>
      <c r="C4" s="130">
        <f>B4+1</f>
        <v>2</v>
      </c>
      <c r="D4" s="130">
        <f aca="true" t="shared" si="0" ref="D4:AY4">C4+1</f>
        <v>3</v>
      </c>
      <c r="E4" s="130">
        <f t="shared" si="0"/>
        <v>4</v>
      </c>
      <c r="F4" s="130">
        <f t="shared" si="0"/>
        <v>5</v>
      </c>
      <c r="G4" s="130">
        <f t="shared" si="0"/>
        <v>6</v>
      </c>
      <c r="H4" s="130">
        <f t="shared" si="0"/>
        <v>7</v>
      </c>
      <c r="I4" s="130">
        <f t="shared" si="0"/>
        <v>8</v>
      </c>
      <c r="J4" s="130">
        <f t="shared" si="0"/>
        <v>9</v>
      </c>
      <c r="K4" s="130">
        <f t="shared" si="0"/>
        <v>10</v>
      </c>
      <c r="L4" s="130">
        <f t="shared" si="0"/>
        <v>11</v>
      </c>
      <c r="M4" s="130">
        <f t="shared" si="0"/>
        <v>12</v>
      </c>
      <c r="N4" s="130">
        <f t="shared" si="0"/>
        <v>13</v>
      </c>
      <c r="O4" s="130">
        <f t="shared" si="0"/>
        <v>14</v>
      </c>
      <c r="P4" s="130">
        <f t="shared" si="0"/>
        <v>15</v>
      </c>
      <c r="Q4" s="130">
        <f t="shared" si="0"/>
        <v>16</v>
      </c>
      <c r="R4" s="130">
        <f t="shared" si="0"/>
        <v>17</v>
      </c>
      <c r="S4" s="130">
        <f t="shared" si="0"/>
        <v>18</v>
      </c>
      <c r="T4" s="130">
        <f t="shared" si="0"/>
        <v>19</v>
      </c>
      <c r="U4" s="130">
        <f t="shared" si="0"/>
        <v>20</v>
      </c>
      <c r="V4" s="130">
        <f t="shared" si="0"/>
        <v>21</v>
      </c>
      <c r="W4" s="130">
        <f t="shared" si="0"/>
        <v>22</v>
      </c>
      <c r="X4" s="130">
        <f t="shared" si="0"/>
        <v>23</v>
      </c>
      <c r="Y4" s="130">
        <f t="shared" si="0"/>
        <v>24</v>
      </c>
      <c r="Z4" s="130">
        <f t="shared" si="0"/>
        <v>25</v>
      </c>
      <c r="AA4" s="130">
        <f t="shared" si="0"/>
        <v>26</v>
      </c>
      <c r="AB4" s="130">
        <f t="shared" si="0"/>
        <v>27</v>
      </c>
      <c r="AC4" s="130">
        <f t="shared" si="0"/>
        <v>28</v>
      </c>
      <c r="AD4" s="130">
        <f t="shared" si="0"/>
        <v>29</v>
      </c>
      <c r="AE4" s="130">
        <f t="shared" si="0"/>
        <v>30</v>
      </c>
      <c r="AF4" s="130">
        <f t="shared" si="0"/>
        <v>31</v>
      </c>
      <c r="AG4" s="130">
        <f t="shared" si="0"/>
        <v>32</v>
      </c>
      <c r="AH4" s="130">
        <f t="shared" si="0"/>
        <v>33</v>
      </c>
      <c r="AI4" s="130">
        <f t="shared" si="0"/>
        <v>34</v>
      </c>
      <c r="AJ4" s="130">
        <f t="shared" si="0"/>
        <v>35</v>
      </c>
      <c r="AK4" s="130">
        <f t="shared" si="0"/>
        <v>36</v>
      </c>
      <c r="AL4" s="130">
        <f t="shared" si="0"/>
        <v>37</v>
      </c>
      <c r="AM4" s="130">
        <f t="shared" si="0"/>
        <v>38</v>
      </c>
      <c r="AN4" s="130">
        <f t="shared" si="0"/>
        <v>39</v>
      </c>
      <c r="AO4" s="130">
        <f t="shared" si="0"/>
        <v>40</v>
      </c>
      <c r="AP4" s="130">
        <f t="shared" si="0"/>
        <v>41</v>
      </c>
      <c r="AQ4" s="130">
        <f t="shared" si="0"/>
        <v>42</v>
      </c>
      <c r="AR4" s="130">
        <f t="shared" si="0"/>
        <v>43</v>
      </c>
      <c r="AS4" s="130">
        <f t="shared" si="0"/>
        <v>44</v>
      </c>
      <c r="AT4" s="130">
        <f t="shared" si="0"/>
        <v>45</v>
      </c>
      <c r="AU4" s="130">
        <f t="shared" si="0"/>
        <v>46</v>
      </c>
      <c r="AV4" s="130">
        <f t="shared" si="0"/>
        <v>47</v>
      </c>
      <c r="AW4" s="130">
        <f t="shared" si="0"/>
        <v>48</v>
      </c>
      <c r="AX4" s="130">
        <f t="shared" si="0"/>
        <v>49</v>
      </c>
      <c r="AY4" s="130">
        <f t="shared" si="0"/>
        <v>50</v>
      </c>
      <c r="AZ4" s="130" t="s">
        <v>64</v>
      </c>
      <c r="BA4" s="130"/>
    </row>
    <row r="5" spans="1:53" s="114" customFormat="1" ht="16.5" customHeight="1" thickBot="1" thickTop="1">
      <c r="A5" s="385" t="s">
        <v>143</v>
      </c>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row>
    <row r="6" spans="1:53" ht="16.5" customHeight="1">
      <c r="A6" s="364" t="s">
        <v>260</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row>
    <row r="7" spans="1:53" ht="16.5" customHeight="1">
      <c r="A7" s="371" t="s">
        <v>11</v>
      </c>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row>
    <row r="8" spans="1:53" ht="16.5" customHeight="1">
      <c r="A8" s="387" t="s">
        <v>315</v>
      </c>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row>
    <row r="9" spans="1:53" ht="16.5" customHeight="1">
      <c r="A9" s="392" t="s">
        <v>316</v>
      </c>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row>
    <row r="10" spans="1:53" ht="16.5" customHeight="1">
      <c r="A10" s="96"/>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row>
    <row r="11" spans="1:53" ht="16.5" customHeight="1">
      <c r="A11" s="29"/>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row>
    <row r="12" spans="1:53" ht="16.5" customHeight="1">
      <c r="A12" s="102"/>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row>
    <row r="13" spans="1:53" ht="16.5" customHeight="1">
      <c r="A13" s="192"/>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row>
    <row r="14" spans="1:53" ht="16.5" customHeight="1">
      <c r="A14" s="100"/>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row>
    <row r="15" spans="1:53" ht="16.5" customHeight="1">
      <c r="A15" s="192"/>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row>
    <row r="16" spans="1:53" ht="16.5" customHeight="1">
      <c r="A16" s="192"/>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row>
    <row r="17" spans="1:53" ht="16.5" customHeight="1">
      <c r="A17" s="192"/>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row>
    <row r="18" spans="1:53" ht="16.5" customHeight="1">
      <c r="A18" s="192"/>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row>
    <row r="19" spans="1:53" ht="16.5" customHeight="1">
      <c r="A19" s="192"/>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row>
    <row r="20" spans="1:53" ht="16.5" customHeight="1">
      <c r="A20" s="192"/>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row>
    <row r="21" spans="1:53" ht="16.5" customHeight="1">
      <c r="A21" s="192"/>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row>
    <row r="22" spans="1:53" ht="16.5" customHeight="1">
      <c r="A22" s="192"/>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row>
    <row r="23" spans="1:53" ht="16.5" customHeight="1">
      <c r="A23" s="192"/>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row>
    <row r="24" spans="1:53" ht="16.5" customHeight="1">
      <c r="A24" s="54"/>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row>
    <row r="25" spans="1:53" ht="16.5" customHeight="1" thickBot="1">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row>
    <row r="26" spans="1:53" ht="16.5" customHeight="1" thickBot="1" thickTop="1">
      <c r="A26" s="386" t="s">
        <v>171</v>
      </c>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row>
    <row r="27" spans="1:53" ht="16.5" customHeight="1">
      <c r="A27" s="364" t="s">
        <v>260</v>
      </c>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row>
    <row r="28" spans="1:53" ht="16.5" customHeight="1">
      <c r="A28" s="371" t="s">
        <v>11</v>
      </c>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row>
    <row r="29" spans="1:53" ht="16.5" customHeight="1">
      <c r="A29" s="391" t="s">
        <v>317</v>
      </c>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row>
    <row r="30" spans="1:53" ht="16.5" customHeight="1">
      <c r="A30" s="387" t="s">
        <v>318</v>
      </c>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row>
    <row r="31" spans="1:53" ht="16.5" customHeight="1">
      <c r="A31" s="373" t="s">
        <v>319</v>
      </c>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row>
    <row r="32" spans="1:53" ht="16.5"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row>
    <row r="33" spans="1:53" ht="16.5" customHeight="1">
      <c r="A33" s="29"/>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row>
    <row r="34" spans="1:53" ht="16.5" customHeight="1">
      <c r="A34" s="102"/>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row>
    <row r="35" spans="1:53" ht="16.5" customHeight="1">
      <c r="A35" s="192"/>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row>
    <row r="36" spans="1:53" ht="16.5" customHeight="1">
      <c r="A36" s="100"/>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row>
    <row r="37" spans="1:53" ht="16.5" customHeight="1">
      <c r="A37" s="192"/>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row>
    <row r="38" spans="1:53" ht="16.5" customHeight="1">
      <c r="A38" s="192"/>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row>
    <row r="39" spans="1:53" ht="16.5" customHeight="1">
      <c r="A39" s="192"/>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row>
    <row r="40" spans="1:53" ht="15">
      <c r="A40" s="192"/>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row>
    <row r="41" spans="1:53" ht="15">
      <c r="A41" s="192"/>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row>
    <row r="42" spans="1:53" ht="15">
      <c r="A42" s="192"/>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row>
    <row r="43" spans="1:53" ht="15">
      <c r="A43" s="192"/>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row>
    <row r="44" spans="1:53" ht="15">
      <c r="A44" s="192"/>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row>
    <row r="45" spans="1:53" ht="15">
      <c r="A45" s="192"/>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row>
    <row r="46" spans="1:53" ht="15.75" thickBot="1">
      <c r="A46" s="393"/>
      <c r="B46" s="169"/>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Q46" s="169"/>
      <c r="AR46" s="169"/>
      <c r="AS46" s="169"/>
      <c r="AT46" s="169"/>
      <c r="AU46" s="169"/>
      <c r="AV46" s="169"/>
      <c r="AW46" s="169"/>
      <c r="AX46" s="169"/>
      <c r="AY46" s="169"/>
      <c r="AZ46" s="169"/>
      <c r="BA46" s="169"/>
    </row>
    <row r="47" ht="15.75" thickTop="1"/>
  </sheetData>
  <sheetProtection/>
  <printOptions/>
  <pageMargins left="0.25" right="0.25" top="0.55" bottom="0.4" header="0" footer="0"/>
  <pageSetup fitToHeight="1" fitToWidth="1" horizontalDpi="600" verticalDpi="600" orientation="landscape" paperSize="3" scale="64" r:id="rId1"/>
  <headerFooter alignWithMargins="0">
    <oddFooter>&amp;LTOWN OF WEST TISBURY&amp;R Printed &amp;D - Page &amp;P 0F &amp;N</oddFooter>
  </headerFooter>
</worksheet>
</file>

<file path=xl/worksheets/sheet18.xml><?xml version="1.0" encoding="utf-8"?>
<worksheet xmlns="http://schemas.openxmlformats.org/spreadsheetml/2006/main" xmlns:r="http://schemas.openxmlformats.org/officeDocument/2006/relationships">
  <dimension ref="A1:IV24"/>
  <sheetViews>
    <sheetView tabSelected="1" zoomScale="87" zoomScaleNormal="87" zoomScalePageLayoutView="0" workbookViewId="0" topLeftCell="A1">
      <pane ySplit="9" topLeftCell="BM10" activePane="bottomLeft" state="frozen"/>
      <selection pane="topLeft" activeCell="F90" sqref="F90"/>
      <selection pane="bottomLeft" activeCell="N24" sqref="N24"/>
    </sheetView>
  </sheetViews>
  <sheetFormatPr defaultColWidth="8.88671875" defaultRowHeight="15"/>
  <cols>
    <col min="1" max="1" width="24.10546875" style="1" customWidth="1"/>
    <col min="2" max="2" width="7.10546875" style="1" customWidth="1"/>
    <col min="3" max="3" width="4.6640625" style="1" customWidth="1"/>
    <col min="4" max="4" width="5.6640625" style="1" customWidth="1"/>
    <col min="5" max="5" width="8.6640625" style="1" customWidth="1"/>
    <col min="6" max="7" width="9.6640625" style="1" customWidth="1"/>
    <col min="8" max="8" width="1.88671875" style="1" customWidth="1"/>
    <col min="9" max="9" width="9.6640625" style="1" customWidth="1"/>
    <col min="10" max="10" width="8.6640625" style="1" customWidth="1"/>
    <col min="11" max="11" width="1.88671875" style="1" customWidth="1"/>
    <col min="12" max="12" width="9.6640625" style="1" customWidth="1"/>
  </cols>
  <sheetData>
    <row r="1" spans="1:11" ht="15.75">
      <c r="A1" s="353" t="s">
        <v>8</v>
      </c>
      <c r="B1" s="55"/>
      <c r="C1" s="43"/>
      <c r="E1" s="1" t="s">
        <v>21</v>
      </c>
      <c r="G1" s="4">
        <v>836</v>
      </c>
      <c r="H1" s="43"/>
      <c r="I1" s="5"/>
      <c r="K1" s="43"/>
    </row>
    <row r="2" spans="1:11" ht="15.75">
      <c r="A2" s="57">
        <v>41450</v>
      </c>
      <c r="B2" s="56"/>
      <c r="C2" s="43"/>
      <c r="D2" s="43"/>
      <c r="E2" s="1" t="s">
        <v>22</v>
      </c>
      <c r="G2" s="4">
        <v>3</v>
      </c>
      <c r="H2" s="43"/>
      <c r="I2" s="5"/>
      <c r="K2" s="43"/>
    </row>
    <row r="3" spans="1:11" ht="16.5" thickBot="1">
      <c r="A3" s="394" t="s">
        <v>321</v>
      </c>
      <c r="B3" s="56"/>
      <c r="C3" s="43"/>
      <c r="D3" s="43"/>
      <c r="E3" s="2" t="s">
        <v>23</v>
      </c>
      <c r="F3" s="2"/>
      <c r="G3" s="8">
        <f>SUM(G1:G2)</f>
        <v>839</v>
      </c>
      <c r="H3" s="43"/>
      <c r="I3" s="5"/>
      <c r="K3" s="43"/>
    </row>
    <row r="4" spans="1:11" ht="15.75">
      <c r="A4" s="56"/>
      <c r="B4" s="56"/>
      <c r="C4" s="43"/>
      <c r="D4" s="43"/>
      <c r="E4" s="2"/>
      <c r="F4" s="2"/>
      <c r="G4" s="396"/>
      <c r="H4" s="43"/>
      <c r="I4" s="5"/>
      <c r="K4" s="43"/>
    </row>
    <row r="5" spans="1:11" ht="18">
      <c r="A5" s="58" t="s">
        <v>67</v>
      </c>
      <c r="B5" s="395">
        <v>2427</v>
      </c>
      <c r="C5" s="39"/>
      <c r="H5" s="43"/>
      <c r="K5" s="43"/>
    </row>
    <row r="6" spans="1:12" ht="15.75">
      <c r="A6" s="183" t="s">
        <v>68</v>
      </c>
      <c r="B6" s="61">
        <f>G3/B5</f>
        <v>0.34569427276473014</v>
      </c>
      <c r="C6" s="61"/>
      <c r="E6" s="42" t="s">
        <v>24</v>
      </c>
      <c r="F6" s="42" t="s">
        <v>28</v>
      </c>
      <c r="G6" s="42" t="s">
        <v>31</v>
      </c>
      <c r="H6" s="42" t="s">
        <v>33</v>
      </c>
      <c r="I6" s="42" t="s">
        <v>37</v>
      </c>
      <c r="J6" s="42" t="s">
        <v>39</v>
      </c>
      <c r="K6" s="42" t="s">
        <v>33</v>
      </c>
      <c r="L6" s="42" t="s">
        <v>43</v>
      </c>
    </row>
    <row r="7" spans="2:12" ht="15">
      <c r="B7" s="43"/>
      <c r="C7" s="43"/>
      <c r="D7" s="43" t="s">
        <v>17</v>
      </c>
      <c r="E7" s="9"/>
      <c r="F7" s="9"/>
      <c r="G7" s="9"/>
      <c r="H7" s="42" t="s">
        <v>33</v>
      </c>
      <c r="I7" s="9"/>
      <c r="J7" s="42" t="s">
        <v>40</v>
      </c>
      <c r="K7" s="42" t="s">
        <v>33</v>
      </c>
      <c r="L7" s="42"/>
    </row>
    <row r="8" spans="2:12" ht="15">
      <c r="B8" s="43"/>
      <c r="C8" s="43" t="s">
        <v>15</v>
      </c>
      <c r="D8" s="43" t="s">
        <v>18</v>
      </c>
      <c r="E8" s="42" t="s">
        <v>25</v>
      </c>
      <c r="F8" s="9" t="s">
        <v>29</v>
      </c>
      <c r="G8" s="42" t="s">
        <v>32</v>
      </c>
      <c r="H8" s="42" t="s">
        <v>33</v>
      </c>
      <c r="I8" s="42" t="s">
        <v>38</v>
      </c>
      <c r="J8" s="42" t="s">
        <v>41</v>
      </c>
      <c r="K8" s="42" t="s">
        <v>33</v>
      </c>
      <c r="L8" s="42" t="s">
        <v>44</v>
      </c>
    </row>
    <row r="9" spans="1:12" ht="15.75" thickBot="1">
      <c r="A9" s="1" t="s">
        <v>10</v>
      </c>
      <c r="B9" s="43"/>
      <c r="C9" s="43" t="s">
        <v>16</v>
      </c>
      <c r="D9" s="43" t="s">
        <v>19</v>
      </c>
      <c r="E9" s="42" t="s">
        <v>26</v>
      </c>
      <c r="F9" s="42" t="s">
        <v>30</v>
      </c>
      <c r="G9" s="42" t="s">
        <v>26</v>
      </c>
      <c r="H9" s="42" t="s">
        <v>33</v>
      </c>
      <c r="I9" s="42" t="s">
        <v>30</v>
      </c>
      <c r="J9" s="42" t="s">
        <v>42</v>
      </c>
      <c r="K9" s="42" t="s">
        <v>33</v>
      </c>
      <c r="L9" s="42" t="s">
        <v>45</v>
      </c>
    </row>
    <row r="10" spans="1:12" ht="15">
      <c r="A10" s="364" t="s">
        <v>260</v>
      </c>
      <c r="B10" s="365"/>
      <c r="C10" s="366">
        <v>1</v>
      </c>
      <c r="D10" s="367">
        <f>($G$3*C10)</f>
        <v>839</v>
      </c>
      <c r="E10" s="368" t="s">
        <v>27</v>
      </c>
      <c r="F10" s="368" t="s">
        <v>27</v>
      </c>
      <c r="G10" s="368" t="s">
        <v>27</v>
      </c>
      <c r="H10" s="369" t="s">
        <v>33</v>
      </c>
      <c r="I10" s="368" t="s">
        <v>27</v>
      </c>
      <c r="J10" s="368" t="s">
        <v>27</v>
      </c>
      <c r="K10" s="369" t="s">
        <v>33</v>
      </c>
      <c r="L10" s="370" t="s">
        <v>27</v>
      </c>
    </row>
    <row r="11" spans="1:12" ht="15">
      <c r="A11" s="371" t="s">
        <v>11</v>
      </c>
      <c r="B11" s="50"/>
      <c r="C11" s="50"/>
      <c r="D11" s="16"/>
      <c r="E11" s="18">
        <v>0</v>
      </c>
      <c r="F11" s="18"/>
      <c r="G11" s="19">
        <f aca="true" t="shared" si="0" ref="G11:G20">(E11+F11)</f>
        <v>0</v>
      </c>
      <c r="H11" s="41" t="s">
        <v>33</v>
      </c>
      <c r="I11" s="18"/>
      <c r="J11" s="18"/>
      <c r="K11" s="41" t="s">
        <v>33</v>
      </c>
      <c r="L11" s="372">
        <f aca="true" t="shared" si="1" ref="L11:L20">(G11+I11+J11)</f>
        <v>0</v>
      </c>
    </row>
    <row r="12" spans="1:12" ht="15">
      <c r="A12" s="391" t="s">
        <v>317</v>
      </c>
      <c r="B12" s="50"/>
      <c r="C12" s="50"/>
      <c r="D12" s="16"/>
      <c r="E12" s="18">
        <v>189</v>
      </c>
      <c r="F12" s="18"/>
      <c r="G12" s="19">
        <f t="shared" si="0"/>
        <v>189</v>
      </c>
      <c r="H12" s="41" t="s">
        <v>33</v>
      </c>
      <c r="I12" s="18"/>
      <c r="J12" s="18"/>
      <c r="K12" s="41" t="s">
        <v>33</v>
      </c>
      <c r="L12" s="372">
        <f t="shared" si="1"/>
        <v>189</v>
      </c>
    </row>
    <row r="13" spans="1:12" ht="15">
      <c r="A13" s="397" t="s">
        <v>316</v>
      </c>
      <c r="B13" s="50"/>
      <c r="C13" s="50"/>
      <c r="D13" s="16"/>
      <c r="E13" s="18">
        <v>644</v>
      </c>
      <c r="F13" s="18"/>
      <c r="G13" s="19">
        <f t="shared" si="0"/>
        <v>644</v>
      </c>
      <c r="H13" s="41" t="s">
        <v>33</v>
      </c>
      <c r="I13" s="18"/>
      <c r="J13" s="18"/>
      <c r="K13" s="41" t="s">
        <v>33</v>
      </c>
      <c r="L13" s="372">
        <f t="shared" si="1"/>
        <v>644</v>
      </c>
    </row>
    <row r="14" spans="1:12" ht="15">
      <c r="A14" s="373" t="s">
        <v>320</v>
      </c>
      <c r="B14" s="50"/>
      <c r="C14" s="50"/>
      <c r="D14" s="16"/>
      <c r="E14" s="18">
        <v>3</v>
      </c>
      <c r="F14" s="18"/>
      <c r="G14" s="19">
        <f>(E14+F14)</f>
        <v>3</v>
      </c>
      <c r="H14" s="41" t="s">
        <v>33</v>
      </c>
      <c r="I14" s="18"/>
      <c r="J14" s="18"/>
      <c r="K14" s="41" t="s">
        <v>33</v>
      </c>
      <c r="L14" s="372">
        <f>(G14+I14+J14)</f>
        <v>3</v>
      </c>
    </row>
    <row r="15" spans="1:12" ht="15">
      <c r="A15" s="398" t="s">
        <v>12</v>
      </c>
      <c r="B15" s="21"/>
      <c r="C15" s="50"/>
      <c r="D15" s="16"/>
      <c r="E15" s="18"/>
      <c r="F15" s="18"/>
      <c r="G15" s="19">
        <f t="shared" si="0"/>
        <v>0</v>
      </c>
      <c r="H15" s="41" t="s">
        <v>33</v>
      </c>
      <c r="I15" s="18"/>
      <c r="J15" s="18"/>
      <c r="K15" s="41" t="s">
        <v>33</v>
      </c>
      <c r="L15" s="372">
        <f t="shared" si="1"/>
        <v>0</v>
      </c>
    </row>
    <row r="16" spans="1:12" ht="15">
      <c r="A16" s="399" t="s">
        <v>112</v>
      </c>
      <c r="B16" s="50"/>
      <c r="C16" s="50"/>
      <c r="D16" s="16"/>
      <c r="E16" s="51"/>
      <c r="F16" s="18"/>
      <c r="G16" s="19">
        <v>0</v>
      </c>
      <c r="H16" s="41" t="s">
        <v>33</v>
      </c>
      <c r="I16" s="18"/>
      <c r="J16" s="18"/>
      <c r="K16" s="41" t="s">
        <v>33</v>
      </c>
      <c r="L16" s="372">
        <f t="shared" si="1"/>
        <v>0</v>
      </c>
    </row>
    <row r="17" spans="1:12" ht="15">
      <c r="A17" s="376" t="s">
        <v>83</v>
      </c>
      <c r="B17" s="50"/>
      <c r="C17" s="50"/>
      <c r="D17" s="16"/>
      <c r="E17" s="51"/>
      <c r="F17" s="18"/>
      <c r="G17" s="19">
        <f t="shared" si="0"/>
        <v>0</v>
      </c>
      <c r="H17" s="41" t="s">
        <v>33</v>
      </c>
      <c r="I17" s="18"/>
      <c r="J17" s="18"/>
      <c r="K17" s="41" t="s">
        <v>33</v>
      </c>
      <c r="L17" s="372">
        <f t="shared" si="1"/>
        <v>0</v>
      </c>
    </row>
    <row r="18" spans="1:12" ht="15">
      <c r="A18" s="375"/>
      <c r="B18" s="50"/>
      <c r="C18" s="50"/>
      <c r="D18" s="16"/>
      <c r="E18" s="51"/>
      <c r="F18" s="18"/>
      <c r="G18" s="19">
        <f t="shared" si="0"/>
        <v>0</v>
      </c>
      <c r="H18" s="41" t="s">
        <v>33</v>
      </c>
      <c r="I18" s="18"/>
      <c r="J18" s="18"/>
      <c r="K18" s="41" t="s">
        <v>33</v>
      </c>
      <c r="L18" s="372">
        <f t="shared" si="1"/>
        <v>0</v>
      </c>
    </row>
    <row r="19" spans="1:12" ht="15">
      <c r="A19" s="377"/>
      <c r="B19" s="50"/>
      <c r="C19" s="50"/>
      <c r="D19" s="16"/>
      <c r="E19" s="51"/>
      <c r="F19" s="18"/>
      <c r="G19" s="19">
        <f t="shared" si="0"/>
        <v>0</v>
      </c>
      <c r="H19" s="41" t="s">
        <v>33</v>
      </c>
      <c r="I19" s="18"/>
      <c r="J19" s="18"/>
      <c r="K19" s="41" t="s">
        <v>33</v>
      </c>
      <c r="L19" s="372">
        <f t="shared" si="1"/>
        <v>0</v>
      </c>
    </row>
    <row r="20" spans="1:12" ht="15.75" thickBot="1">
      <c r="A20" s="378"/>
      <c r="B20" s="379"/>
      <c r="C20" s="379"/>
      <c r="D20" s="380" t="s">
        <v>20</v>
      </c>
      <c r="E20" s="381">
        <f>SUM(E11:E19)</f>
        <v>836</v>
      </c>
      <c r="F20" s="381">
        <f>SUM(F11:F19)</f>
        <v>0</v>
      </c>
      <c r="G20" s="382">
        <f t="shared" si="0"/>
        <v>836</v>
      </c>
      <c r="H20" s="383" t="s">
        <v>33</v>
      </c>
      <c r="I20" s="381">
        <f>SUM(I11:I19)</f>
        <v>0</v>
      </c>
      <c r="J20" s="381">
        <f>SUM(J11:J19)</f>
        <v>0</v>
      </c>
      <c r="K20" s="383" t="s">
        <v>33</v>
      </c>
      <c r="L20" s="384">
        <f t="shared" si="1"/>
        <v>836</v>
      </c>
    </row>
    <row r="21" spans="1:12" s="114" customFormat="1" ht="15">
      <c r="A21" s="128"/>
      <c r="B21" s="95"/>
      <c r="C21" s="150"/>
      <c r="D21" s="206"/>
      <c r="E21" s="363"/>
      <c r="F21" s="363"/>
      <c r="G21" s="363"/>
      <c r="H21" s="55"/>
      <c r="I21" s="363"/>
      <c r="J21" s="363"/>
      <c r="K21" s="55"/>
      <c r="L21" s="363"/>
    </row>
    <row r="22" spans="1:12" s="114" customFormat="1" ht="15">
      <c r="A22" s="206"/>
      <c r="B22" s="95"/>
      <c r="C22" s="95"/>
      <c r="D22" s="206"/>
      <c r="E22" s="206"/>
      <c r="F22" s="206"/>
      <c r="G22" s="273"/>
      <c r="H22" s="55"/>
      <c r="I22" s="206"/>
      <c r="J22" s="206"/>
      <c r="K22" s="55"/>
      <c r="L22" s="273"/>
    </row>
    <row r="23" spans="1:12" s="114" customFormat="1" ht="15">
      <c r="A23" s="206"/>
      <c r="B23" s="95"/>
      <c r="C23" s="95"/>
      <c r="D23" s="206"/>
      <c r="E23" s="206"/>
      <c r="F23" s="206"/>
      <c r="G23" s="273"/>
      <c r="H23" s="55"/>
      <c r="I23" s="206"/>
      <c r="J23" s="206"/>
      <c r="K23" s="55"/>
      <c r="L23" s="273"/>
    </row>
    <row r="24" spans="13:256" s="1" customFormat="1" ht="15">
      <c r="M24" s="173"/>
      <c r="N24" s="11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sheetData>
  <sheetProtection/>
  <printOptions/>
  <pageMargins left="0.25" right="0.25" top="0.55" bottom="0.4" header="0" footer="0"/>
  <pageSetup fitToHeight="3" horizontalDpi="600" verticalDpi="600" orientation="landscape" scale="82" r:id="rId1"/>
  <headerFooter alignWithMargins="0">
    <oddFooter>&amp;R&amp;"Arial"&amp;12&amp;D  &amp;P 0F &amp;N</oddFooter>
  </headerFooter>
</worksheet>
</file>

<file path=xl/worksheets/sheet2.xml><?xml version="1.0" encoding="utf-8"?>
<worksheet xmlns="http://schemas.openxmlformats.org/spreadsheetml/2006/main" xmlns:r="http://schemas.openxmlformats.org/officeDocument/2006/relationships">
  <dimension ref="A1:M174"/>
  <sheetViews>
    <sheetView zoomScalePageLayoutView="0" workbookViewId="0" topLeftCell="A1">
      <pane ySplit="9" topLeftCell="BM10" activePane="bottomLeft" state="frozen"/>
      <selection pane="topLeft" activeCell="A1" sqref="A1"/>
      <selection pane="bottomLeft" activeCell="A4" sqref="A4:B5"/>
    </sheetView>
  </sheetViews>
  <sheetFormatPr defaultColWidth="9.6640625" defaultRowHeight="15.75" customHeight="1"/>
  <cols>
    <col min="1" max="1" width="22.6640625" style="184" customWidth="1"/>
    <col min="2" max="2" width="7.21484375" style="1" customWidth="1"/>
    <col min="3" max="3" width="4.6640625" style="1" customWidth="1"/>
    <col min="4" max="4" width="5.6640625" style="1" customWidth="1"/>
    <col min="5" max="5" width="8.6640625" style="70" customWidth="1"/>
    <col min="6" max="7" width="9.6640625" style="1" customWidth="1"/>
    <col min="8" max="8" width="1.2265625" style="90" customWidth="1"/>
    <col min="9" max="9" width="9.6640625" style="1" customWidth="1"/>
    <col min="10" max="10" width="8.6640625" style="1" customWidth="1"/>
    <col min="11" max="11" width="1.1171875" style="90" customWidth="1"/>
    <col min="12" max="16384" width="9.6640625" style="1" customWidth="1"/>
  </cols>
  <sheetData>
    <row r="1" spans="1:13" ht="15" customHeight="1">
      <c r="A1" s="179" t="s">
        <v>8</v>
      </c>
      <c r="B1" s="55"/>
      <c r="C1" s="43"/>
      <c r="E1" s="70" t="s">
        <v>21</v>
      </c>
      <c r="G1" s="4">
        <v>238</v>
      </c>
      <c r="H1" s="62"/>
      <c r="K1" s="62"/>
      <c r="L1" s="164"/>
      <c r="M1" s="5" t="s">
        <v>34</v>
      </c>
    </row>
    <row r="2" spans="1:13" ht="15" customHeight="1">
      <c r="A2" s="180">
        <v>41375</v>
      </c>
      <c r="B2" s="56"/>
      <c r="C2" s="43"/>
      <c r="D2" s="43"/>
      <c r="E2" s="70" t="s">
        <v>22</v>
      </c>
      <c r="G2" s="4"/>
      <c r="H2" s="62"/>
      <c r="K2" s="62"/>
      <c r="L2" s="164"/>
      <c r="M2" s="5" t="s">
        <v>35</v>
      </c>
    </row>
    <row r="3" spans="1:13" ht="15" customHeight="1" thickBot="1">
      <c r="A3" s="181" t="s">
        <v>69</v>
      </c>
      <c r="B3" s="56"/>
      <c r="C3" s="43"/>
      <c r="D3" s="43"/>
      <c r="E3" s="71" t="s">
        <v>23</v>
      </c>
      <c r="F3" s="2"/>
      <c r="G3" s="8">
        <f>G1+G2</f>
        <v>238</v>
      </c>
      <c r="H3" s="62"/>
      <c r="K3" s="62"/>
      <c r="L3" s="164"/>
      <c r="M3" s="5" t="s">
        <v>36</v>
      </c>
    </row>
    <row r="4" spans="1:12" ht="15" customHeight="1">
      <c r="A4" s="182" t="s">
        <v>67</v>
      </c>
      <c r="B4" s="59">
        <v>2431</v>
      </c>
      <c r="C4" s="43"/>
      <c r="H4" s="62"/>
      <c r="K4" s="62"/>
      <c r="L4" s="164"/>
    </row>
    <row r="5" spans="1:13" ht="15" customHeight="1">
      <c r="A5" s="183" t="s">
        <v>68</v>
      </c>
      <c r="B5" s="61">
        <f>G3/B4</f>
        <v>0.0979020979020979</v>
      </c>
      <c r="C5" s="43"/>
      <c r="E5" s="72" t="s">
        <v>24</v>
      </c>
      <c r="F5" s="42" t="s">
        <v>28</v>
      </c>
      <c r="G5" s="42" t="s">
        <v>31</v>
      </c>
      <c r="H5" s="84" t="s">
        <v>33</v>
      </c>
      <c r="I5" s="42" t="s">
        <v>37</v>
      </c>
      <c r="J5" s="42" t="s">
        <v>39</v>
      </c>
      <c r="K5" s="84" t="s">
        <v>33</v>
      </c>
      <c r="L5" s="117" t="s">
        <v>43</v>
      </c>
      <c r="M5" s="173"/>
    </row>
    <row r="6" spans="2:13" ht="15" customHeight="1">
      <c r="B6" s="43"/>
      <c r="C6" s="43"/>
      <c r="D6" s="43" t="s">
        <v>17</v>
      </c>
      <c r="E6" s="73"/>
      <c r="F6" s="9"/>
      <c r="G6" s="63" t="s">
        <v>96</v>
      </c>
      <c r="H6" s="84" t="s">
        <v>33</v>
      </c>
      <c r="I6" s="9"/>
      <c r="J6" s="42" t="s">
        <v>40</v>
      </c>
      <c r="K6" s="84" t="s">
        <v>33</v>
      </c>
      <c r="L6" s="117"/>
      <c r="M6" s="173"/>
    </row>
    <row r="7" spans="2:13" ht="15" customHeight="1">
      <c r="B7" s="43"/>
      <c r="C7" s="43" t="s">
        <v>15</v>
      </c>
      <c r="D7" s="43" t="s">
        <v>18</v>
      </c>
      <c r="E7" s="72" t="s">
        <v>25</v>
      </c>
      <c r="F7" s="31" t="s">
        <v>65</v>
      </c>
      <c r="G7" s="72" t="s">
        <v>25</v>
      </c>
      <c r="H7" s="84" t="s">
        <v>33</v>
      </c>
      <c r="I7" s="31" t="s">
        <v>82</v>
      </c>
      <c r="J7" s="42" t="s">
        <v>41</v>
      </c>
      <c r="K7" s="84" t="s">
        <v>33</v>
      </c>
      <c r="L7" s="117" t="s">
        <v>44</v>
      </c>
      <c r="M7" s="173"/>
    </row>
    <row r="8" spans="1:13" ht="15" customHeight="1">
      <c r="A8" s="184" t="s">
        <v>107</v>
      </c>
      <c r="B8" s="43"/>
      <c r="C8" s="43" t="s">
        <v>16</v>
      </c>
      <c r="D8" s="43" t="s">
        <v>19</v>
      </c>
      <c r="E8" s="72" t="s">
        <v>26</v>
      </c>
      <c r="F8" s="31" t="s">
        <v>82</v>
      </c>
      <c r="G8" s="42" t="s">
        <v>26</v>
      </c>
      <c r="H8" s="84" t="s">
        <v>33</v>
      </c>
      <c r="I8" s="32" t="s">
        <v>66</v>
      </c>
      <c r="J8" s="42" t="s">
        <v>42</v>
      </c>
      <c r="K8" s="84" t="s">
        <v>33</v>
      </c>
      <c r="L8" s="117" t="s">
        <v>45</v>
      </c>
      <c r="M8" s="173"/>
    </row>
    <row r="9" spans="2:13" ht="15" customHeight="1" thickBot="1">
      <c r="B9" s="43"/>
      <c r="C9" s="43"/>
      <c r="E9" s="73"/>
      <c r="F9" s="10"/>
      <c r="G9" s="93"/>
      <c r="H9" s="94" t="s">
        <v>33</v>
      </c>
      <c r="I9" s="93"/>
      <c r="J9" s="93"/>
      <c r="K9" s="94" t="s">
        <v>33</v>
      </c>
      <c r="L9" s="175"/>
      <c r="M9" s="173"/>
    </row>
    <row r="10" spans="1:13" ht="15.75" customHeight="1" thickTop="1">
      <c r="A10" s="185" t="s">
        <v>75</v>
      </c>
      <c r="B10" s="45"/>
      <c r="C10" s="46">
        <v>1</v>
      </c>
      <c r="D10" s="14"/>
      <c r="E10" s="74"/>
      <c r="F10" s="47"/>
      <c r="G10" s="81"/>
      <c r="H10" s="84" t="s">
        <v>33</v>
      </c>
      <c r="I10" s="65"/>
      <c r="J10" s="65"/>
      <c r="K10" s="84" t="s">
        <v>33</v>
      </c>
      <c r="L10" s="176"/>
      <c r="M10" s="173"/>
    </row>
    <row r="11" spans="1:13" ht="15.75" customHeight="1">
      <c r="A11" s="186" t="s">
        <v>11</v>
      </c>
      <c r="B11" s="50"/>
      <c r="C11" s="50"/>
      <c r="D11" s="16"/>
      <c r="E11" s="75">
        <v>33</v>
      </c>
      <c r="F11" s="18"/>
      <c r="G11" s="30">
        <f aca="true" t="shared" si="0" ref="G11:G18">(E11+F11)</f>
        <v>33</v>
      </c>
      <c r="H11" s="85" t="s">
        <v>33</v>
      </c>
      <c r="I11" s="18"/>
      <c r="J11" s="18"/>
      <c r="K11" s="85" t="s">
        <v>33</v>
      </c>
      <c r="L11" s="121">
        <f aca="true" t="shared" si="1" ref="L11:L18">(G11+I11+J11)</f>
        <v>33</v>
      </c>
      <c r="M11" s="173"/>
    </row>
    <row r="12" spans="1:13" ht="15.75" customHeight="1">
      <c r="A12" s="186" t="s">
        <v>70</v>
      </c>
      <c r="B12" s="50"/>
      <c r="C12" s="50"/>
      <c r="D12" s="16"/>
      <c r="E12" s="75">
        <v>205</v>
      </c>
      <c r="F12" s="18"/>
      <c r="G12" s="30">
        <f t="shared" si="0"/>
        <v>205</v>
      </c>
      <c r="H12" s="85" t="s">
        <v>33</v>
      </c>
      <c r="I12" s="18"/>
      <c r="J12" s="18"/>
      <c r="K12" s="85" t="s">
        <v>33</v>
      </c>
      <c r="L12" s="121">
        <f t="shared" si="1"/>
        <v>205</v>
      </c>
      <c r="M12" s="173"/>
    </row>
    <row r="13" spans="1:13" ht="15.75" customHeight="1">
      <c r="A13" s="187" t="s">
        <v>12</v>
      </c>
      <c r="B13" s="21"/>
      <c r="C13" s="50"/>
      <c r="D13" s="16"/>
      <c r="E13" s="75"/>
      <c r="F13" s="18"/>
      <c r="G13" s="30">
        <f t="shared" si="0"/>
        <v>0</v>
      </c>
      <c r="H13" s="85" t="s">
        <v>33</v>
      </c>
      <c r="I13" s="18"/>
      <c r="J13" s="18"/>
      <c r="K13" s="85" t="s">
        <v>33</v>
      </c>
      <c r="L13" s="121">
        <f t="shared" si="1"/>
        <v>0</v>
      </c>
      <c r="M13" s="173"/>
    </row>
    <row r="14" spans="1:13" ht="15.75" customHeight="1">
      <c r="A14" s="188" t="s">
        <v>83</v>
      </c>
      <c r="B14" s="50"/>
      <c r="C14" s="50"/>
      <c r="D14" s="16"/>
      <c r="E14" s="76"/>
      <c r="F14" s="18"/>
      <c r="G14" s="30">
        <f t="shared" si="0"/>
        <v>0</v>
      </c>
      <c r="H14" s="85" t="s">
        <v>33</v>
      </c>
      <c r="I14" s="18"/>
      <c r="J14" s="18"/>
      <c r="K14" s="85" t="s">
        <v>33</v>
      </c>
      <c r="L14" s="121">
        <f t="shared" si="1"/>
        <v>0</v>
      </c>
      <c r="M14" s="173"/>
    </row>
    <row r="15" spans="1:13" ht="15.75" customHeight="1">
      <c r="A15" s="188" t="s">
        <v>141</v>
      </c>
      <c r="B15" s="50"/>
      <c r="C15" s="50"/>
      <c r="D15" s="16"/>
      <c r="E15" s="76"/>
      <c r="F15" s="18"/>
      <c r="G15" s="30">
        <f t="shared" si="0"/>
        <v>0</v>
      </c>
      <c r="H15" s="85" t="s">
        <v>33</v>
      </c>
      <c r="I15" s="18"/>
      <c r="J15" s="18"/>
      <c r="K15" s="85" t="s">
        <v>33</v>
      </c>
      <c r="L15" s="121">
        <f t="shared" si="1"/>
        <v>0</v>
      </c>
      <c r="M15" s="173"/>
    </row>
    <row r="16" spans="1:13" ht="15.75" customHeight="1">
      <c r="A16" s="188"/>
      <c r="B16" s="50"/>
      <c r="C16" s="50"/>
      <c r="D16" s="16"/>
      <c r="E16" s="76"/>
      <c r="F16" s="18"/>
      <c r="G16" s="30">
        <f t="shared" si="0"/>
        <v>0</v>
      </c>
      <c r="H16" s="85" t="s">
        <v>33</v>
      </c>
      <c r="I16" s="18"/>
      <c r="J16" s="18"/>
      <c r="K16" s="85" t="s">
        <v>33</v>
      </c>
      <c r="L16" s="121">
        <f t="shared" si="1"/>
        <v>0</v>
      </c>
      <c r="M16" s="173"/>
    </row>
    <row r="17" spans="1:13" ht="15.75" customHeight="1">
      <c r="A17" s="189"/>
      <c r="B17" s="50"/>
      <c r="C17" s="50"/>
      <c r="D17" s="16"/>
      <c r="E17" s="76"/>
      <c r="F17" s="18"/>
      <c r="G17" s="30">
        <f t="shared" si="0"/>
        <v>0</v>
      </c>
      <c r="H17" s="85" t="s">
        <v>33</v>
      </c>
      <c r="I17" s="18"/>
      <c r="J17" s="18"/>
      <c r="K17" s="85" t="s">
        <v>33</v>
      </c>
      <c r="L17" s="121">
        <f t="shared" si="1"/>
        <v>0</v>
      </c>
      <c r="M17" s="173"/>
    </row>
    <row r="18" spans="1:13" s="34" customFormat="1" ht="15.75" customHeight="1" thickBot="1">
      <c r="A18" s="190"/>
      <c r="B18" s="36"/>
      <c r="C18" s="36"/>
      <c r="D18" s="37" t="s">
        <v>20</v>
      </c>
      <c r="E18" s="77">
        <f>SUM(E11:E17)</f>
        <v>238</v>
      </c>
      <c r="F18" s="77">
        <f>SUM(F11:F17)</f>
        <v>0</v>
      </c>
      <c r="G18" s="35">
        <f t="shared" si="0"/>
        <v>238</v>
      </c>
      <c r="H18" s="86" t="s">
        <v>33</v>
      </c>
      <c r="I18" s="38">
        <f>SUM(I11:I17)</f>
        <v>0</v>
      </c>
      <c r="J18" s="38">
        <f>SUM(J11:J17)</f>
        <v>0</v>
      </c>
      <c r="K18" s="86" t="s">
        <v>33</v>
      </c>
      <c r="L18" s="177">
        <f t="shared" si="1"/>
        <v>238</v>
      </c>
      <c r="M18" s="174"/>
    </row>
    <row r="19" spans="1:13" ht="15.75" customHeight="1" thickTop="1">
      <c r="A19" s="185" t="s">
        <v>84</v>
      </c>
      <c r="B19" s="45"/>
      <c r="C19" s="46">
        <v>1</v>
      </c>
      <c r="D19" s="14"/>
      <c r="E19" s="74"/>
      <c r="F19" s="47"/>
      <c r="G19" s="48"/>
      <c r="H19" s="84" t="s">
        <v>33</v>
      </c>
      <c r="I19" s="65"/>
      <c r="J19" s="65"/>
      <c r="K19" s="84" t="s">
        <v>33</v>
      </c>
      <c r="L19" s="176"/>
      <c r="M19" s="173"/>
    </row>
    <row r="20" spans="1:13" ht="15.75" customHeight="1">
      <c r="A20" s="191" t="s">
        <v>11</v>
      </c>
      <c r="B20" s="98"/>
      <c r="C20" s="50"/>
      <c r="D20" s="16"/>
      <c r="E20" s="75">
        <v>53</v>
      </c>
      <c r="F20" s="18"/>
      <c r="G20" s="30">
        <f>(E20+F20)</f>
        <v>53</v>
      </c>
      <c r="H20" s="85" t="s">
        <v>33</v>
      </c>
      <c r="I20" s="18"/>
      <c r="J20" s="18"/>
      <c r="K20" s="85" t="s">
        <v>33</v>
      </c>
      <c r="L20" s="121">
        <f aca="true" t="shared" si="2" ref="L20:L28">(G20+I20+J20)</f>
        <v>53</v>
      </c>
      <c r="M20" s="173"/>
    </row>
    <row r="21" spans="1:13" ht="15.75" customHeight="1">
      <c r="A21" s="192" t="s">
        <v>303</v>
      </c>
      <c r="B21" s="99"/>
      <c r="C21" s="98"/>
      <c r="D21" s="227"/>
      <c r="E21" s="267">
        <v>184</v>
      </c>
      <c r="F21" s="18"/>
      <c r="G21" s="30">
        <f>(E21+F21)</f>
        <v>184</v>
      </c>
      <c r="H21" s="85" t="s">
        <v>33</v>
      </c>
      <c r="I21" s="18"/>
      <c r="J21" s="18"/>
      <c r="K21" s="85" t="s">
        <v>33</v>
      </c>
      <c r="L21" s="121">
        <f t="shared" si="2"/>
        <v>184</v>
      </c>
      <c r="M21" s="173"/>
    </row>
    <row r="22" spans="1:13" ht="15.75" customHeight="1">
      <c r="A22" s="194" t="s">
        <v>12</v>
      </c>
      <c r="B22" s="104">
        <v>1</v>
      </c>
      <c r="C22" s="99"/>
      <c r="D22" s="268"/>
      <c r="E22" s="230"/>
      <c r="F22" s="66"/>
      <c r="G22" s="205">
        <f>(E22+F22)</f>
        <v>0</v>
      </c>
      <c r="H22" s="85" t="s">
        <v>33</v>
      </c>
      <c r="I22" s="18"/>
      <c r="J22" s="18"/>
      <c r="K22" s="85" t="s">
        <v>33</v>
      </c>
      <c r="L22" s="121">
        <f t="shared" si="2"/>
        <v>0</v>
      </c>
      <c r="M22" s="173"/>
    </row>
    <row r="23" spans="1:13" ht="15.75" customHeight="1">
      <c r="A23" s="195" t="s">
        <v>83</v>
      </c>
      <c r="B23" s="101"/>
      <c r="C23" s="99"/>
      <c r="D23" s="268"/>
      <c r="E23" s="230"/>
      <c r="F23" s="66">
        <v>1</v>
      </c>
      <c r="G23" s="205">
        <f aca="true" t="shared" si="3" ref="G23:G28">(E23+F23)</f>
        <v>1</v>
      </c>
      <c r="H23" s="85" t="s">
        <v>33</v>
      </c>
      <c r="I23" s="18"/>
      <c r="J23" s="18"/>
      <c r="K23" s="85" t="s">
        <v>33</v>
      </c>
      <c r="L23" s="121">
        <f t="shared" si="2"/>
        <v>1</v>
      </c>
      <c r="M23" s="173"/>
    </row>
    <row r="24" spans="1:13" ht="15.75" customHeight="1">
      <c r="A24" s="189"/>
      <c r="B24" s="95"/>
      <c r="C24" s="95"/>
      <c r="D24" s="269"/>
      <c r="E24" s="29"/>
      <c r="F24" s="65"/>
      <c r="G24" s="30">
        <f t="shared" si="3"/>
        <v>0</v>
      </c>
      <c r="H24" s="85" t="s">
        <v>33</v>
      </c>
      <c r="I24" s="18"/>
      <c r="J24" s="18"/>
      <c r="K24" s="85" t="s">
        <v>33</v>
      </c>
      <c r="L24" s="121">
        <f t="shared" si="2"/>
        <v>0</v>
      </c>
      <c r="M24" s="173"/>
    </row>
    <row r="25" spans="1:13" ht="15.75" customHeight="1">
      <c r="A25" s="196"/>
      <c r="B25" s="50"/>
      <c r="C25" s="50"/>
      <c r="D25" s="16"/>
      <c r="E25" s="76"/>
      <c r="F25" s="18"/>
      <c r="G25" s="30">
        <f t="shared" si="3"/>
        <v>0</v>
      </c>
      <c r="H25" s="85" t="s">
        <v>33</v>
      </c>
      <c r="I25" s="18"/>
      <c r="J25" s="18"/>
      <c r="K25" s="85" t="s">
        <v>33</v>
      </c>
      <c r="L25" s="121">
        <f t="shared" si="2"/>
        <v>0</v>
      </c>
      <c r="M25" s="173"/>
    </row>
    <row r="26" spans="1:13" ht="15.75" customHeight="1">
      <c r="A26" s="196"/>
      <c r="B26" s="50"/>
      <c r="C26" s="50"/>
      <c r="D26" s="16"/>
      <c r="E26" s="76"/>
      <c r="F26" s="18"/>
      <c r="G26" s="30">
        <f t="shared" si="3"/>
        <v>0</v>
      </c>
      <c r="H26" s="85" t="s">
        <v>33</v>
      </c>
      <c r="I26" s="18"/>
      <c r="J26" s="18"/>
      <c r="K26" s="85" t="s">
        <v>33</v>
      </c>
      <c r="L26" s="121">
        <f t="shared" si="2"/>
        <v>0</v>
      </c>
      <c r="M26" s="173"/>
    </row>
    <row r="27" spans="1:13" ht="15.75" customHeight="1">
      <c r="A27" s="186"/>
      <c r="B27" s="50"/>
      <c r="C27" s="50"/>
      <c r="D27" s="16"/>
      <c r="E27" s="76"/>
      <c r="F27" s="18"/>
      <c r="G27" s="30">
        <f t="shared" si="3"/>
        <v>0</v>
      </c>
      <c r="H27" s="85" t="s">
        <v>33</v>
      </c>
      <c r="I27" s="18"/>
      <c r="J27" s="18"/>
      <c r="K27" s="85" t="s">
        <v>33</v>
      </c>
      <c r="L27" s="121">
        <f t="shared" si="2"/>
        <v>0</v>
      </c>
      <c r="M27" s="173"/>
    </row>
    <row r="28" spans="1:13" ht="15.75" customHeight="1" thickBot="1">
      <c r="A28" s="197"/>
      <c r="B28" s="50"/>
      <c r="C28" s="50"/>
      <c r="D28" s="52" t="s">
        <v>20</v>
      </c>
      <c r="E28" s="78">
        <f>SUM(E20:E27)</f>
        <v>237</v>
      </c>
      <c r="F28" s="24">
        <f>SUM(F20:F27)</f>
        <v>1</v>
      </c>
      <c r="G28" s="82">
        <f t="shared" si="3"/>
        <v>238</v>
      </c>
      <c r="H28" s="87" t="s">
        <v>33</v>
      </c>
      <c r="I28" s="83">
        <f>SUM(I20:I27)</f>
        <v>0</v>
      </c>
      <c r="J28" s="83">
        <f>SUM(J20:J27)</f>
        <v>0</v>
      </c>
      <c r="K28" s="91" t="s">
        <v>33</v>
      </c>
      <c r="L28" s="121">
        <f t="shared" si="2"/>
        <v>238</v>
      </c>
      <c r="M28" s="173"/>
    </row>
    <row r="29" spans="1:13" ht="15.75" customHeight="1" thickTop="1">
      <c r="A29" s="198" t="s">
        <v>76</v>
      </c>
      <c r="B29" s="45"/>
      <c r="C29" s="46">
        <v>1</v>
      </c>
      <c r="D29" s="14"/>
      <c r="E29" s="74"/>
      <c r="F29" s="47"/>
      <c r="G29" s="81"/>
      <c r="H29" s="84" t="s">
        <v>33</v>
      </c>
      <c r="I29" s="65"/>
      <c r="J29" s="65"/>
      <c r="K29" s="84" t="s">
        <v>33</v>
      </c>
      <c r="L29" s="178"/>
      <c r="M29" s="173"/>
    </row>
    <row r="30" spans="1:13" ht="15.75" customHeight="1">
      <c r="A30" s="186" t="s">
        <v>11</v>
      </c>
      <c r="B30" s="50"/>
      <c r="C30" s="50"/>
      <c r="D30" s="16"/>
      <c r="E30" s="75">
        <v>31</v>
      </c>
      <c r="F30" s="18"/>
      <c r="G30" s="30">
        <f aca="true" t="shared" si="4" ref="G30:G37">(E30+F30)</f>
        <v>31</v>
      </c>
      <c r="H30" s="85" t="s">
        <v>33</v>
      </c>
      <c r="I30" s="66"/>
      <c r="J30" s="66"/>
      <c r="K30" s="92" t="s">
        <v>33</v>
      </c>
      <c r="L30" s="121">
        <f aca="true" t="shared" si="5" ref="L30:L37">(G30+I30+J30)</f>
        <v>31</v>
      </c>
      <c r="M30" s="173"/>
    </row>
    <row r="31" spans="1:13" ht="15.75" customHeight="1">
      <c r="A31" s="196" t="s">
        <v>304</v>
      </c>
      <c r="B31" s="50"/>
      <c r="C31" s="50"/>
      <c r="D31" s="16"/>
      <c r="E31" s="75">
        <v>207</v>
      </c>
      <c r="F31" s="18"/>
      <c r="G31" s="30">
        <f t="shared" si="4"/>
        <v>207</v>
      </c>
      <c r="H31" s="85" t="s">
        <v>33</v>
      </c>
      <c r="I31" s="66"/>
      <c r="J31" s="69"/>
      <c r="K31" s="92" t="s">
        <v>33</v>
      </c>
      <c r="L31" s="121">
        <f t="shared" si="5"/>
        <v>207</v>
      </c>
      <c r="M31" s="173"/>
    </row>
    <row r="32" spans="1:13" ht="15.75" customHeight="1">
      <c r="A32" s="187" t="s">
        <v>12</v>
      </c>
      <c r="B32" s="21"/>
      <c r="C32" s="50"/>
      <c r="D32" s="16"/>
      <c r="E32" s="75"/>
      <c r="F32" s="18"/>
      <c r="G32" s="30">
        <f t="shared" si="4"/>
        <v>0</v>
      </c>
      <c r="H32" s="85" t="s">
        <v>33</v>
      </c>
      <c r="I32" s="66"/>
      <c r="J32" s="66"/>
      <c r="K32" s="92" t="s">
        <v>33</v>
      </c>
      <c r="L32" s="121">
        <f t="shared" si="5"/>
        <v>0</v>
      </c>
      <c r="M32" s="173"/>
    </row>
    <row r="33" spans="1:13" ht="15.75" customHeight="1">
      <c r="A33" s="195" t="s">
        <v>83</v>
      </c>
      <c r="B33" s="50"/>
      <c r="C33" s="50"/>
      <c r="D33" s="16"/>
      <c r="E33" s="76"/>
      <c r="F33" s="18"/>
      <c r="G33" s="30">
        <f t="shared" si="4"/>
        <v>0</v>
      </c>
      <c r="H33" s="85" t="s">
        <v>33</v>
      </c>
      <c r="I33" s="65"/>
      <c r="J33" s="65"/>
      <c r="K33" s="85" t="s">
        <v>33</v>
      </c>
      <c r="L33" s="121">
        <f t="shared" si="5"/>
        <v>0</v>
      </c>
      <c r="M33" s="173"/>
    </row>
    <row r="34" spans="1:13" ht="15.75" customHeight="1">
      <c r="A34" s="189"/>
      <c r="B34" s="50"/>
      <c r="C34" s="50"/>
      <c r="D34" s="16"/>
      <c r="E34" s="76"/>
      <c r="F34" s="18"/>
      <c r="G34" s="30">
        <f t="shared" si="4"/>
        <v>0</v>
      </c>
      <c r="H34" s="85" t="s">
        <v>33</v>
      </c>
      <c r="I34" s="18"/>
      <c r="J34" s="18"/>
      <c r="K34" s="85" t="s">
        <v>33</v>
      </c>
      <c r="L34" s="121">
        <f t="shared" si="5"/>
        <v>0</v>
      </c>
      <c r="M34" s="173"/>
    </row>
    <row r="35" spans="1:13" ht="15.75" customHeight="1">
      <c r="A35" s="196"/>
      <c r="B35" s="50"/>
      <c r="C35" s="50"/>
      <c r="D35" s="16"/>
      <c r="E35" s="76"/>
      <c r="F35" s="18"/>
      <c r="G35" s="30">
        <f t="shared" si="4"/>
        <v>0</v>
      </c>
      <c r="H35" s="85" t="s">
        <v>33</v>
      </c>
      <c r="I35" s="18"/>
      <c r="J35" s="18"/>
      <c r="K35" s="85" t="s">
        <v>33</v>
      </c>
      <c r="L35" s="121">
        <f t="shared" si="5"/>
        <v>0</v>
      </c>
      <c r="M35" s="173"/>
    </row>
    <row r="36" spans="1:13" ht="15.75" customHeight="1">
      <c r="A36" s="186"/>
      <c r="B36" s="50"/>
      <c r="C36" s="50"/>
      <c r="D36" s="16"/>
      <c r="E36" s="76"/>
      <c r="F36" s="18"/>
      <c r="G36" s="30">
        <f t="shared" si="4"/>
        <v>0</v>
      </c>
      <c r="H36" s="85" t="s">
        <v>33</v>
      </c>
      <c r="I36" s="18"/>
      <c r="J36" s="18"/>
      <c r="K36" s="85" t="s">
        <v>33</v>
      </c>
      <c r="L36" s="121">
        <f t="shared" si="5"/>
        <v>0</v>
      </c>
      <c r="M36" s="173"/>
    </row>
    <row r="37" spans="1:13" ht="15.75" customHeight="1" thickBot="1">
      <c r="A37" s="197"/>
      <c r="B37" s="50"/>
      <c r="C37" s="50"/>
      <c r="D37" s="52" t="s">
        <v>20</v>
      </c>
      <c r="E37" s="78">
        <f>SUM(E30:E36)</f>
        <v>238</v>
      </c>
      <c r="F37" s="24">
        <f>SUM(F30:F36)</f>
        <v>0</v>
      </c>
      <c r="G37" s="82">
        <f t="shared" si="4"/>
        <v>238</v>
      </c>
      <c r="H37" s="87" t="s">
        <v>33</v>
      </c>
      <c r="I37" s="83">
        <f>SUM(I30:I36)</f>
        <v>0</v>
      </c>
      <c r="J37" s="83">
        <f>SUM(J30:J36)</f>
        <v>0</v>
      </c>
      <c r="K37" s="87" t="s">
        <v>33</v>
      </c>
      <c r="L37" s="122">
        <f t="shared" si="5"/>
        <v>238</v>
      </c>
      <c r="M37" s="173"/>
    </row>
    <row r="38" spans="1:13" ht="15.75" customHeight="1" thickTop="1">
      <c r="A38" s="198" t="s">
        <v>78</v>
      </c>
      <c r="B38" s="45"/>
      <c r="C38" s="46">
        <v>1</v>
      </c>
      <c r="D38" s="14"/>
      <c r="E38" s="74"/>
      <c r="F38" s="47"/>
      <c r="G38" s="81"/>
      <c r="H38" s="84" t="s">
        <v>33</v>
      </c>
      <c r="I38" s="65"/>
      <c r="J38" s="65"/>
      <c r="K38" s="84" t="s">
        <v>33</v>
      </c>
      <c r="L38" s="176"/>
      <c r="M38" s="173"/>
    </row>
    <row r="39" spans="1:13" ht="15.75" customHeight="1">
      <c r="A39" s="191" t="s">
        <v>11</v>
      </c>
      <c r="B39" s="50"/>
      <c r="C39" s="50"/>
      <c r="D39" s="16"/>
      <c r="E39" s="75">
        <v>47</v>
      </c>
      <c r="F39" s="18"/>
      <c r="G39" s="30">
        <f aca="true" t="shared" si="6" ref="G39:G46">(E39+F39)</f>
        <v>47</v>
      </c>
      <c r="H39" s="85" t="s">
        <v>33</v>
      </c>
      <c r="I39" s="18"/>
      <c r="J39" s="18"/>
      <c r="K39" s="85" t="s">
        <v>33</v>
      </c>
      <c r="L39" s="121">
        <f aca="true" t="shared" si="7" ref="L39:L46">(G39+I39+J39)</f>
        <v>47</v>
      </c>
      <c r="M39" s="173"/>
    </row>
    <row r="40" spans="1:13" ht="15.75" customHeight="1">
      <c r="A40" s="199" t="s">
        <v>305</v>
      </c>
      <c r="B40" s="50"/>
      <c r="C40" s="50"/>
      <c r="D40" s="16"/>
      <c r="E40" s="18">
        <v>191</v>
      </c>
      <c r="F40" s="18"/>
      <c r="G40" s="30">
        <f t="shared" si="6"/>
        <v>191</v>
      </c>
      <c r="H40" s="85" t="s">
        <v>33</v>
      </c>
      <c r="I40" s="18"/>
      <c r="J40" s="18"/>
      <c r="K40" s="85" t="s">
        <v>33</v>
      </c>
      <c r="L40" s="121">
        <f t="shared" si="7"/>
        <v>191</v>
      </c>
      <c r="M40" s="173"/>
    </row>
    <row r="41" spans="1:13" ht="15.75" customHeight="1">
      <c r="A41" s="187" t="s">
        <v>12</v>
      </c>
      <c r="B41" s="21"/>
      <c r="C41" s="50"/>
      <c r="D41" s="16"/>
      <c r="E41" s="18"/>
      <c r="F41" s="18"/>
      <c r="G41" s="30">
        <f t="shared" si="6"/>
        <v>0</v>
      </c>
      <c r="H41" s="85" t="s">
        <v>33</v>
      </c>
      <c r="I41" s="18"/>
      <c r="J41" s="18"/>
      <c r="K41" s="85" t="s">
        <v>33</v>
      </c>
      <c r="L41" s="121">
        <f t="shared" si="7"/>
        <v>0</v>
      </c>
      <c r="M41" s="173"/>
    </row>
    <row r="42" spans="1:13" ht="15.75" customHeight="1">
      <c r="A42" s="195" t="s">
        <v>83</v>
      </c>
      <c r="B42" s="50"/>
      <c r="C42" s="50"/>
      <c r="D42" s="16"/>
      <c r="E42" s="76"/>
      <c r="F42" s="18"/>
      <c r="G42" s="30">
        <f t="shared" si="6"/>
        <v>0</v>
      </c>
      <c r="H42" s="85" t="s">
        <v>33</v>
      </c>
      <c r="I42" s="18"/>
      <c r="J42" s="18"/>
      <c r="K42" s="85" t="s">
        <v>33</v>
      </c>
      <c r="L42" s="121">
        <f t="shared" si="7"/>
        <v>0</v>
      </c>
      <c r="M42" s="173"/>
    </row>
    <row r="43" spans="1:13" ht="15.75" customHeight="1">
      <c r="A43" s="189"/>
      <c r="B43" s="50"/>
      <c r="C43" s="50"/>
      <c r="D43" s="16"/>
      <c r="E43" s="76"/>
      <c r="F43" s="18"/>
      <c r="G43" s="30">
        <f t="shared" si="6"/>
        <v>0</v>
      </c>
      <c r="H43" s="85" t="s">
        <v>33</v>
      </c>
      <c r="I43" s="18"/>
      <c r="J43" s="18"/>
      <c r="K43" s="85" t="s">
        <v>33</v>
      </c>
      <c r="L43" s="121">
        <f t="shared" si="7"/>
        <v>0</v>
      </c>
      <c r="M43" s="173"/>
    </row>
    <row r="44" spans="1:13" ht="15.75" customHeight="1">
      <c r="A44" s="196"/>
      <c r="B44" s="50"/>
      <c r="C44" s="50"/>
      <c r="D44" s="16"/>
      <c r="E44" s="76"/>
      <c r="F44" s="18"/>
      <c r="G44" s="30">
        <f t="shared" si="6"/>
        <v>0</v>
      </c>
      <c r="H44" s="85" t="s">
        <v>33</v>
      </c>
      <c r="I44" s="18"/>
      <c r="J44" s="18"/>
      <c r="K44" s="85" t="s">
        <v>33</v>
      </c>
      <c r="L44" s="121">
        <f t="shared" si="7"/>
        <v>0</v>
      </c>
      <c r="M44" s="173"/>
    </row>
    <row r="45" spans="1:13" ht="15.75" customHeight="1">
      <c r="A45" s="186"/>
      <c r="B45" s="50"/>
      <c r="C45" s="50"/>
      <c r="D45" s="16"/>
      <c r="E45" s="76"/>
      <c r="F45" s="18"/>
      <c r="G45" s="30">
        <f t="shared" si="6"/>
        <v>0</v>
      </c>
      <c r="H45" s="85" t="s">
        <v>33</v>
      </c>
      <c r="I45" s="18"/>
      <c r="J45" s="18"/>
      <c r="K45" s="85" t="s">
        <v>33</v>
      </c>
      <c r="L45" s="121">
        <f t="shared" si="7"/>
        <v>0</v>
      </c>
      <c r="M45" s="173"/>
    </row>
    <row r="46" spans="1:13" ht="15.75" customHeight="1" thickBot="1">
      <c r="A46" s="197"/>
      <c r="B46" s="50"/>
      <c r="C46" s="50"/>
      <c r="D46" s="52" t="s">
        <v>20</v>
      </c>
      <c r="E46" s="78">
        <f>SUM(E39:E45)</f>
        <v>238</v>
      </c>
      <c r="F46" s="24">
        <f>SUM(F39:F45)</f>
        <v>0</v>
      </c>
      <c r="G46" s="82">
        <f t="shared" si="6"/>
        <v>238</v>
      </c>
      <c r="H46" s="87" t="s">
        <v>33</v>
      </c>
      <c r="I46" s="83">
        <f>SUM(I39:I45)</f>
        <v>0</v>
      </c>
      <c r="J46" s="83">
        <f>SUM(J39:J45)</f>
        <v>0</v>
      </c>
      <c r="K46" s="87" t="s">
        <v>33</v>
      </c>
      <c r="L46" s="122">
        <f t="shared" si="7"/>
        <v>238</v>
      </c>
      <c r="M46" s="173"/>
    </row>
    <row r="47" spans="1:13" ht="15.75" customHeight="1" thickTop="1">
      <c r="A47" s="198" t="s">
        <v>77</v>
      </c>
      <c r="B47" s="45"/>
      <c r="C47" s="46">
        <v>1</v>
      </c>
      <c r="D47" s="28"/>
      <c r="E47" s="74"/>
      <c r="F47" s="47"/>
      <c r="G47" s="81"/>
      <c r="H47" s="84" t="s">
        <v>33</v>
      </c>
      <c r="I47" s="65"/>
      <c r="J47" s="65"/>
      <c r="K47" s="84" t="s">
        <v>33</v>
      </c>
      <c r="L47" s="176"/>
      <c r="M47" s="173"/>
    </row>
    <row r="48" spans="1:13" ht="15.75" customHeight="1">
      <c r="A48" s="186" t="s">
        <v>11</v>
      </c>
      <c r="B48" s="50"/>
      <c r="C48" s="50"/>
      <c r="D48" s="16"/>
      <c r="E48" s="75">
        <v>43</v>
      </c>
      <c r="F48" s="18"/>
      <c r="G48" s="30">
        <f aca="true" t="shared" si="8" ref="G48:G55">(E48+F48)</f>
        <v>43</v>
      </c>
      <c r="H48" s="85" t="s">
        <v>33</v>
      </c>
      <c r="I48" s="18"/>
      <c r="J48" s="18"/>
      <c r="K48" s="85" t="s">
        <v>33</v>
      </c>
      <c r="L48" s="121">
        <f aca="true" t="shared" si="9" ref="L48:L55">(G48+I48+J48)</f>
        <v>43</v>
      </c>
      <c r="M48" s="173"/>
    </row>
    <row r="49" spans="1:13" ht="15.75" customHeight="1">
      <c r="A49" s="186" t="s">
        <v>71</v>
      </c>
      <c r="B49" s="50"/>
      <c r="C49" s="50"/>
      <c r="D49" s="16"/>
      <c r="E49" s="75">
        <v>195</v>
      </c>
      <c r="F49" s="18"/>
      <c r="G49" s="30">
        <f t="shared" si="8"/>
        <v>195</v>
      </c>
      <c r="H49" s="85" t="s">
        <v>33</v>
      </c>
      <c r="I49" s="18"/>
      <c r="J49" s="18"/>
      <c r="K49" s="85" t="s">
        <v>33</v>
      </c>
      <c r="L49" s="121">
        <f t="shared" si="9"/>
        <v>195</v>
      </c>
      <c r="M49" s="173"/>
    </row>
    <row r="50" spans="1:13" ht="15.75" customHeight="1">
      <c r="A50" s="187" t="s">
        <v>12</v>
      </c>
      <c r="B50" s="21"/>
      <c r="C50" s="50"/>
      <c r="D50" s="16"/>
      <c r="E50" s="75"/>
      <c r="F50" s="18"/>
      <c r="G50" s="30">
        <f t="shared" si="8"/>
        <v>0</v>
      </c>
      <c r="H50" s="85" t="s">
        <v>33</v>
      </c>
      <c r="I50" s="18"/>
      <c r="J50" s="18"/>
      <c r="K50" s="85" t="s">
        <v>33</v>
      </c>
      <c r="L50" s="121">
        <f t="shared" si="9"/>
        <v>0</v>
      </c>
      <c r="M50" s="173"/>
    </row>
    <row r="51" spans="1:13" ht="15.75" customHeight="1">
      <c r="A51" s="195" t="s">
        <v>83</v>
      </c>
      <c r="B51" s="50"/>
      <c r="C51" s="50"/>
      <c r="D51" s="16"/>
      <c r="E51" s="76"/>
      <c r="F51" s="18"/>
      <c r="G51" s="30">
        <f t="shared" si="8"/>
        <v>0</v>
      </c>
      <c r="H51" s="85" t="s">
        <v>33</v>
      </c>
      <c r="I51" s="18"/>
      <c r="J51" s="18"/>
      <c r="K51" s="85" t="s">
        <v>33</v>
      </c>
      <c r="L51" s="121">
        <f t="shared" si="9"/>
        <v>0</v>
      </c>
      <c r="M51" s="173"/>
    </row>
    <row r="52" spans="1:13" ht="15.75" customHeight="1">
      <c r="A52" s="189"/>
      <c r="B52" s="50"/>
      <c r="C52" s="50"/>
      <c r="D52" s="16"/>
      <c r="E52" s="76"/>
      <c r="F52" s="18"/>
      <c r="G52" s="30">
        <f t="shared" si="8"/>
        <v>0</v>
      </c>
      <c r="H52" s="85" t="s">
        <v>33</v>
      </c>
      <c r="I52" s="18"/>
      <c r="J52" s="18"/>
      <c r="K52" s="85" t="s">
        <v>33</v>
      </c>
      <c r="L52" s="121">
        <f t="shared" si="9"/>
        <v>0</v>
      </c>
      <c r="M52" s="173"/>
    </row>
    <row r="53" spans="1:13" ht="15.75" customHeight="1">
      <c r="A53" s="196"/>
      <c r="B53" s="50"/>
      <c r="C53" s="50"/>
      <c r="D53" s="16"/>
      <c r="E53" s="76"/>
      <c r="F53" s="18"/>
      <c r="G53" s="30">
        <f t="shared" si="8"/>
        <v>0</v>
      </c>
      <c r="H53" s="85" t="s">
        <v>33</v>
      </c>
      <c r="I53" s="18"/>
      <c r="J53" s="18"/>
      <c r="K53" s="85" t="s">
        <v>33</v>
      </c>
      <c r="L53" s="121">
        <f t="shared" si="9"/>
        <v>0</v>
      </c>
      <c r="M53" s="173"/>
    </row>
    <row r="54" spans="1:13" ht="15.75" customHeight="1">
      <c r="A54" s="186"/>
      <c r="B54" s="50"/>
      <c r="C54" s="50"/>
      <c r="D54" s="16"/>
      <c r="E54" s="76"/>
      <c r="F54" s="18"/>
      <c r="G54" s="30">
        <f t="shared" si="8"/>
        <v>0</v>
      </c>
      <c r="H54" s="85" t="s">
        <v>33</v>
      </c>
      <c r="I54" s="18"/>
      <c r="J54" s="18"/>
      <c r="K54" s="85" t="s">
        <v>33</v>
      </c>
      <c r="L54" s="121">
        <f t="shared" si="9"/>
        <v>0</v>
      </c>
      <c r="M54" s="173"/>
    </row>
    <row r="55" spans="1:13" ht="15.75" customHeight="1" thickBot="1">
      <c r="A55" s="197"/>
      <c r="B55" s="50"/>
      <c r="C55" s="50"/>
      <c r="D55" s="52" t="s">
        <v>20</v>
      </c>
      <c r="E55" s="78">
        <f>SUM(E48:E54)</f>
        <v>238</v>
      </c>
      <c r="F55" s="24">
        <f>SUM(F48:F54)</f>
        <v>0</v>
      </c>
      <c r="G55" s="82">
        <f t="shared" si="8"/>
        <v>238</v>
      </c>
      <c r="H55" s="87" t="s">
        <v>33</v>
      </c>
      <c r="I55" s="83">
        <f>SUM(I48:I54)</f>
        <v>0</v>
      </c>
      <c r="J55" s="83">
        <f>SUM(J48:J54)</f>
        <v>0</v>
      </c>
      <c r="K55" s="87" t="s">
        <v>33</v>
      </c>
      <c r="L55" s="122">
        <f t="shared" si="9"/>
        <v>238</v>
      </c>
      <c r="M55" s="173"/>
    </row>
    <row r="56" spans="1:13" ht="15.75" customHeight="1" thickTop="1">
      <c r="A56" s="198" t="s">
        <v>72</v>
      </c>
      <c r="B56" s="45"/>
      <c r="C56" s="46">
        <v>1</v>
      </c>
      <c r="D56" s="14"/>
      <c r="E56" s="74"/>
      <c r="F56" s="47"/>
      <c r="G56" s="81"/>
      <c r="H56" s="84" t="s">
        <v>33</v>
      </c>
      <c r="I56" s="65"/>
      <c r="J56" s="65"/>
      <c r="K56" s="84" t="s">
        <v>33</v>
      </c>
      <c r="L56" s="176"/>
      <c r="M56" s="173"/>
    </row>
    <row r="57" spans="1:13" ht="15.75" customHeight="1">
      <c r="A57" s="186" t="s">
        <v>11</v>
      </c>
      <c r="B57" s="50"/>
      <c r="C57" s="50"/>
      <c r="D57" s="16"/>
      <c r="E57" s="75">
        <v>45</v>
      </c>
      <c r="F57" s="18"/>
      <c r="G57" s="30">
        <f aca="true" t="shared" si="10" ref="G57:G64">(E57+F57)</f>
        <v>45</v>
      </c>
      <c r="H57" s="85" t="s">
        <v>33</v>
      </c>
      <c r="I57" s="18"/>
      <c r="J57" s="18"/>
      <c r="K57" s="85" t="s">
        <v>33</v>
      </c>
      <c r="L57" s="121">
        <f aca="true" t="shared" si="11" ref="L57:L64">(G57+I57+J57)</f>
        <v>45</v>
      </c>
      <c r="M57" s="173"/>
    </row>
    <row r="58" spans="1:13" ht="15.75" customHeight="1">
      <c r="A58" s="196" t="s">
        <v>73</v>
      </c>
      <c r="B58" s="50"/>
      <c r="C58" s="50"/>
      <c r="D58" s="16"/>
      <c r="E58" s="75">
        <v>193</v>
      </c>
      <c r="F58" s="18"/>
      <c r="G58" s="30">
        <f t="shared" si="10"/>
        <v>193</v>
      </c>
      <c r="H58" s="85" t="s">
        <v>33</v>
      </c>
      <c r="I58" s="18"/>
      <c r="J58" s="18"/>
      <c r="K58" s="85" t="s">
        <v>33</v>
      </c>
      <c r="L58" s="121">
        <f t="shared" si="11"/>
        <v>193</v>
      </c>
      <c r="M58" s="173"/>
    </row>
    <row r="59" spans="1:13" ht="15.75" customHeight="1">
      <c r="A59" s="187" t="s">
        <v>12</v>
      </c>
      <c r="B59" s="21"/>
      <c r="C59" s="50"/>
      <c r="D59" s="16"/>
      <c r="E59" s="75"/>
      <c r="F59" s="18"/>
      <c r="G59" s="30">
        <f t="shared" si="10"/>
        <v>0</v>
      </c>
      <c r="H59" s="85" t="s">
        <v>33</v>
      </c>
      <c r="I59" s="18"/>
      <c r="J59" s="18"/>
      <c r="K59" s="85" t="s">
        <v>33</v>
      </c>
      <c r="L59" s="121">
        <f t="shared" si="11"/>
        <v>0</v>
      </c>
      <c r="M59" s="173"/>
    </row>
    <row r="60" spans="1:13" ht="15.75" customHeight="1">
      <c r="A60" s="195" t="s">
        <v>83</v>
      </c>
      <c r="B60" s="50"/>
      <c r="C60" s="50"/>
      <c r="D60" s="16"/>
      <c r="E60" s="76"/>
      <c r="F60" s="18"/>
      <c r="G60" s="30">
        <f t="shared" si="10"/>
        <v>0</v>
      </c>
      <c r="H60" s="85" t="s">
        <v>33</v>
      </c>
      <c r="I60" s="18"/>
      <c r="J60" s="18"/>
      <c r="K60" s="85" t="s">
        <v>33</v>
      </c>
      <c r="L60" s="121">
        <f t="shared" si="11"/>
        <v>0</v>
      </c>
      <c r="M60" s="173"/>
    </row>
    <row r="61" spans="1:13" ht="15.75" customHeight="1">
      <c r="A61" s="189" t="s">
        <v>141</v>
      </c>
      <c r="B61" s="50"/>
      <c r="C61" s="50"/>
      <c r="D61" s="16"/>
      <c r="E61" s="76"/>
      <c r="F61" s="18"/>
      <c r="G61" s="30">
        <f t="shared" si="10"/>
        <v>0</v>
      </c>
      <c r="H61" s="85" t="s">
        <v>33</v>
      </c>
      <c r="I61" s="18"/>
      <c r="J61" s="18"/>
      <c r="K61" s="85" t="s">
        <v>33</v>
      </c>
      <c r="L61" s="121">
        <f t="shared" si="11"/>
        <v>0</v>
      </c>
      <c r="M61" s="173"/>
    </row>
    <row r="62" spans="1:13" ht="15.75" customHeight="1">
      <c r="A62" s="196"/>
      <c r="B62" s="50"/>
      <c r="C62" s="50"/>
      <c r="D62" s="16"/>
      <c r="E62" s="76"/>
      <c r="F62" s="18"/>
      <c r="G62" s="30">
        <f t="shared" si="10"/>
        <v>0</v>
      </c>
      <c r="H62" s="85" t="s">
        <v>33</v>
      </c>
      <c r="I62" s="18"/>
      <c r="J62" s="18"/>
      <c r="K62" s="85" t="s">
        <v>33</v>
      </c>
      <c r="L62" s="121">
        <f t="shared" si="11"/>
        <v>0</v>
      </c>
      <c r="M62" s="173"/>
    </row>
    <row r="63" spans="1:13" ht="15.75" customHeight="1">
      <c r="A63" s="186"/>
      <c r="B63" s="50"/>
      <c r="C63" s="50"/>
      <c r="D63" s="16"/>
      <c r="E63" s="76"/>
      <c r="F63" s="18"/>
      <c r="G63" s="30">
        <f t="shared" si="10"/>
        <v>0</v>
      </c>
      <c r="H63" s="85" t="s">
        <v>33</v>
      </c>
      <c r="I63" s="18"/>
      <c r="J63" s="18"/>
      <c r="K63" s="85" t="s">
        <v>33</v>
      </c>
      <c r="L63" s="121">
        <f t="shared" si="11"/>
        <v>0</v>
      </c>
      <c r="M63" s="173"/>
    </row>
    <row r="64" spans="1:13" ht="15.75" customHeight="1" thickBot="1">
      <c r="A64" s="197"/>
      <c r="B64" s="50"/>
      <c r="C64" s="50"/>
      <c r="D64" s="52" t="s">
        <v>20</v>
      </c>
      <c r="E64" s="78">
        <f>SUM(E57:E63)</f>
        <v>238</v>
      </c>
      <c r="F64" s="24">
        <f>SUM(F57:F63)</f>
        <v>0</v>
      </c>
      <c r="G64" s="82">
        <f t="shared" si="10"/>
        <v>238</v>
      </c>
      <c r="H64" s="87" t="s">
        <v>33</v>
      </c>
      <c r="I64" s="83">
        <f>SUM(I57:I63)</f>
        <v>0</v>
      </c>
      <c r="J64" s="83">
        <f>SUM(J57:J63)</f>
        <v>0</v>
      </c>
      <c r="K64" s="91" t="s">
        <v>33</v>
      </c>
      <c r="L64" s="121">
        <f t="shared" si="11"/>
        <v>238</v>
      </c>
      <c r="M64" s="173"/>
    </row>
    <row r="65" spans="1:13" ht="15.75" customHeight="1" thickTop="1">
      <c r="A65" s="198" t="s">
        <v>74</v>
      </c>
      <c r="B65" s="45"/>
      <c r="C65" s="46">
        <v>1</v>
      </c>
      <c r="D65" s="14"/>
      <c r="E65" s="74"/>
      <c r="F65" s="47"/>
      <c r="G65" s="81"/>
      <c r="H65" s="84" t="s">
        <v>33</v>
      </c>
      <c r="I65" s="65"/>
      <c r="J65" s="65"/>
      <c r="K65" s="84" t="s">
        <v>33</v>
      </c>
      <c r="L65" s="178"/>
      <c r="M65" s="173"/>
    </row>
    <row r="66" spans="1:13" ht="15.75" customHeight="1">
      <c r="A66" s="186" t="s">
        <v>11</v>
      </c>
      <c r="B66" s="50"/>
      <c r="C66" s="50"/>
      <c r="D66" s="16"/>
      <c r="E66" s="75">
        <v>29</v>
      </c>
      <c r="F66" s="18"/>
      <c r="G66" s="30">
        <f aca="true" t="shared" si="12" ref="G66:G73">(E66+F66)</f>
        <v>29</v>
      </c>
      <c r="H66" s="85" t="s">
        <v>33</v>
      </c>
      <c r="I66" s="18"/>
      <c r="J66" s="18"/>
      <c r="K66" s="85" t="s">
        <v>33</v>
      </c>
      <c r="L66" s="121">
        <f aca="true" t="shared" si="13" ref="L66:L73">(G66+I66+J66)</f>
        <v>29</v>
      </c>
      <c r="M66" s="173"/>
    </row>
    <row r="67" spans="1:13" ht="15.75" customHeight="1">
      <c r="A67" s="186" t="s">
        <v>133</v>
      </c>
      <c r="B67" s="50"/>
      <c r="C67" s="50"/>
      <c r="D67" s="16"/>
      <c r="E67" s="75">
        <v>209</v>
      </c>
      <c r="F67" s="18"/>
      <c r="G67" s="30">
        <f t="shared" si="12"/>
        <v>209</v>
      </c>
      <c r="H67" s="85" t="s">
        <v>33</v>
      </c>
      <c r="I67" s="18"/>
      <c r="J67" s="18"/>
      <c r="K67" s="85" t="s">
        <v>33</v>
      </c>
      <c r="L67" s="121">
        <f t="shared" si="13"/>
        <v>209</v>
      </c>
      <c r="M67" s="173"/>
    </row>
    <row r="68" spans="1:13" ht="15.75" customHeight="1">
      <c r="A68" s="187" t="s">
        <v>12</v>
      </c>
      <c r="B68" s="21"/>
      <c r="C68" s="50"/>
      <c r="D68" s="16"/>
      <c r="E68" s="75"/>
      <c r="F68" s="18"/>
      <c r="G68" s="30">
        <f t="shared" si="12"/>
        <v>0</v>
      </c>
      <c r="H68" s="85" t="s">
        <v>33</v>
      </c>
      <c r="I68" s="18"/>
      <c r="J68" s="18"/>
      <c r="K68" s="85" t="s">
        <v>33</v>
      </c>
      <c r="L68" s="121">
        <f t="shared" si="13"/>
        <v>0</v>
      </c>
      <c r="M68" s="173"/>
    </row>
    <row r="69" spans="1:13" ht="15.75" customHeight="1">
      <c r="A69" s="195" t="s">
        <v>83</v>
      </c>
      <c r="B69" s="50"/>
      <c r="C69" s="50"/>
      <c r="D69" s="16"/>
      <c r="E69" s="76"/>
      <c r="F69" s="18"/>
      <c r="G69" s="30">
        <f t="shared" si="12"/>
        <v>0</v>
      </c>
      <c r="H69" s="85" t="s">
        <v>33</v>
      </c>
      <c r="I69" s="18"/>
      <c r="J69" s="18"/>
      <c r="K69" s="85" t="s">
        <v>33</v>
      </c>
      <c r="L69" s="121">
        <f t="shared" si="13"/>
        <v>0</v>
      </c>
      <c r="M69" s="173"/>
    </row>
    <row r="70" spans="1:13" ht="15.75" customHeight="1">
      <c r="A70" s="189"/>
      <c r="B70" s="50"/>
      <c r="C70" s="50"/>
      <c r="D70" s="16"/>
      <c r="E70" s="76"/>
      <c r="F70" s="18"/>
      <c r="G70" s="30">
        <f t="shared" si="12"/>
        <v>0</v>
      </c>
      <c r="H70" s="85" t="s">
        <v>33</v>
      </c>
      <c r="I70" s="18"/>
      <c r="J70" s="18"/>
      <c r="K70" s="85" t="s">
        <v>33</v>
      </c>
      <c r="L70" s="121">
        <f t="shared" si="13"/>
        <v>0</v>
      </c>
      <c r="M70" s="173"/>
    </row>
    <row r="71" spans="1:13" ht="15.75" customHeight="1">
      <c r="A71" s="196"/>
      <c r="B71" s="50"/>
      <c r="C71" s="50"/>
      <c r="D71" s="16"/>
      <c r="E71" s="76"/>
      <c r="F71" s="18"/>
      <c r="G71" s="30">
        <f t="shared" si="12"/>
        <v>0</v>
      </c>
      <c r="H71" s="85" t="s">
        <v>33</v>
      </c>
      <c r="I71" s="18"/>
      <c r="J71" s="18"/>
      <c r="K71" s="85" t="s">
        <v>33</v>
      </c>
      <c r="L71" s="121">
        <f t="shared" si="13"/>
        <v>0</v>
      </c>
      <c r="M71" s="173"/>
    </row>
    <row r="72" spans="1:13" ht="15.75" customHeight="1">
      <c r="A72" s="186"/>
      <c r="B72" s="50"/>
      <c r="C72" s="50"/>
      <c r="D72" s="16"/>
      <c r="E72" s="76"/>
      <c r="F72" s="18"/>
      <c r="G72" s="30">
        <f t="shared" si="12"/>
        <v>0</v>
      </c>
      <c r="H72" s="85" t="s">
        <v>33</v>
      </c>
      <c r="I72" s="18"/>
      <c r="J72" s="18"/>
      <c r="K72" s="85" t="s">
        <v>33</v>
      </c>
      <c r="L72" s="121">
        <f t="shared" si="13"/>
        <v>0</v>
      </c>
      <c r="M72" s="173"/>
    </row>
    <row r="73" spans="1:13" ht="15.75" customHeight="1" thickBot="1">
      <c r="A73" s="197"/>
      <c r="B73" s="50"/>
      <c r="C73" s="50"/>
      <c r="D73" s="52" t="s">
        <v>20</v>
      </c>
      <c r="E73" s="78">
        <f>SUM(E66:E72)</f>
        <v>238</v>
      </c>
      <c r="F73" s="24">
        <f>SUM(F66:F72)</f>
        <v>0</v>
      </c>
      <c r="G73" s="30">
        <f t="shared" si="12"/>
        <v>238</v>
      </c>
      <c r="H73" s="87" t="s">
        <v>33</v>
      </c>
      <c r="I73" s="83">
        <f>SUM(I66:I72)</f>
        <v>0</v>
      </c>
      <c r="J73" s="83">
        <f>SUM(J66:J72)</f>
        <v>0</v>
      </c>
      <c r="K73" s="87" t="s">
        <v>33</v>
      </c>
      <c r="L73" s="122">
        <f t="shared" si="13"/>
        <v>238</v>
      </c>
      <c r="M73" s="173"/>
    </row>
    <row r="74" spans="1:13" ht="15.75" customHeight="1" thickTop="1">
      <c r="A74" s="201" t="s">
        <v>79</v>
      </c>
      <c r="B74" s="45"/>
      <c r="C74" s="46">
        <v>1</v>
      </c>
      <c r="D74" s="14"/>
      <c r="E74" s="74"/>
      <c r="F74" s="47"/>
      <c r="G74" s="48"/>
      <c r="H74" s="84" t="s">
        <v>33</v>
      </c>
      <c r="I74" s="65"/>
      <c r="J74" s="65"/>
      <c r="K74" s="84" t="s">
        <v>33</v>
      </c>
      <c r="L74" s="176"/>
      <c r="M74" s="173"/>
    </row>
    <row r="75" spans="1:13" ht="15.75" customHeight="1">
      <c r="A75" s="199" t="s">
        <v>11</v>
      </c>
      <c r="B75" s="50"/>
      <c r="C75" s="50"/>
      <c r="D75" s="16"/>
      <c r="E75" s="75">
        <v>42</v>
      </c>
      <c r="F75" s="18"/>
      <c r="G75" s="30">
        <f aca="true" t="shared" si="14" ref="G75:G82">(E75+F75)</f>
        <v>42</v>
      </c>
      <c r="H75" s="84" t="s">
        <v>33</v>
      </c>
      <c r="I75" s="18"/>
      <c r="J75" s="18"/>
      <c r="K75" s="85" t="s">
        <v>33</v>
      </c>
      <c r="L75" s="121">
        <f aca="true" t="shared" si="15" ref="L75:L82">(G75+I75+J75)</f>
        <v>42</v>
      </c>
      <c r="M75" s="173"/>
    </row>
    <row r="76" spans="1:13" ht="15.75" customHeight="1">
      <c r="A76" s="202" t="s">
        <v>142</v>
      </c>
      <c r="B76" s="50"/>
      <c r="C76" s="50"/>
      <c r="D76" s="16"/>
      <c r="E76" s="106">
        <v>196</v>
      </c>
      <c r="F76" s="18"/>
      <c r="G76" s="30">
        <f t="shared" si="14"/>
        <v>196</v>
      </c>
      <c r="H76" s="85" t="s">
        <v>33</v>
      </c>
      <c r="I76" s="18"/>
      <c r="J76" s="18"/>
      <c r="K76" s="85" t="s">
        <v>33</v>
      </c>
      <c r="L76" s="121">
        <f t="shared" si="15"/>
        <v>196</v>
      </c>
      <c r="M76" s="173"/>
    </row>
    <row r="77" spans="1:13" ht="15.75" customHeight="1">
      <c r="A77" s="187" t="s">
        <v>12</v>
      </c>
      <c r="B77" s="21"/>
      <c r="C77" s="50"/>
      <c r="D77" s="16"/>
      <c r="E77" s="64"/>
      <c r="F77" s="18"/>
      <c r="G77" s="30">
        <f t="shared" si="14"/>
        <v>0</v>
      </c>
      <c r="H77" s="85" t="s">
        <v>33</v>
      </c>
      <c r="I77" s="18"/>
      <c r="J77" s="18"/>
      <c r="K77" s="85" t="s">
        <v>33</v>
      </c>
      <c r="L77" s="121">
        <f t="shared" si="15"/>
        <v>0</v>
      </c>
      <c r="M77" s="173"/>
    </row>
    <row r="78" spans="1:13" ht="15.75" customHeight="1">
      <c r="A78" s="195" t="s">
        <v>83</v>
      </c>
      <c r="B78" s="50"/>
      <c r="C78" s="50"/>
      <c r="D78" s="16"/>
      <c r="E78" s="76"/>
      <c r="F78" s="18"/>
      <c r="G78" s="30">
        <f t="shared" si="14"/>
        <v>0</v>
      </c>
      <c r="H78" s="85" t="s">
        <v>33</v>
      </c>
      <c r="I78" s="18"/>
      <c r="J78" s="18"/>
      <c r="K78" s="85" t="s">
        <v>33</v>
      </c>
      <c r="L78" s="121">
        <f t="shared" si="15"/>
        <v>0</v>
      </c>
      <c r="M78" s="173"/>
    </row>
    <row r="79" spans="1:13" ht="15.75" customHeight="1">
      <c r="A79" s="189"/>
      <c r="B79" s="50"/>
      <c r="C79" s="50"/>
      <c r="D79" s="16"/>
      <c r="E79" s="76"/>
      <c r="F79" s="18"/>
      <c r="G79" s="30">
        <f t="shared" si="14"/>
        <v>0</v>
      </c>
      <c r="H79" s="85" t="s">
        <v>33</v>
      </c>
      <c r="I79" s="18"/>
      <c r="J79" s="18"/>
      <c r="K79" s="85" t="s">
        <v>33</v>
      </c>
      <c r="L79" s="121">
        <f t="shared" si="15"/>
        <v>0</v>
      </c>
      <c r="M79" s="173"/>
    </row>
    <row r="80" spans="1:13" ht="15.75" customHeight="1">
      <c r="A80" s="196"/>
      <c r="B80" s="50"/>
      <c r="C80" s="50"/>
      <c r="D80" s="16"/>
      <c r="E80" s="76"/>
      <c r="F80" s="18"/>
      <c r="G80" s="30">
        <f t="shared" si="14"/>
        <v>0</v>
      </c>
      <c r="H80" s="85" t="s">
        <v>33</v>
      </c>
      <c r="I80" s="18"/>
      <c r="J80" s="18"/>
      <c r="K80" s="85" t="s">
        <v>33</v>
      </c>
      <c r="L80" s="121">
        <f t="shared" si="15"/>
        <v>0</v>
      </c>
      <c r="M80" s="173"/>
    </row>
    <row r="81" spans="1:13" ht="15.75" customHeight="1">
      <c r="A81" s="186"/>
      <c r="B81" s="50"/>
      <c r="C81" s="50"/>
      <c r="D81" s="16"/>
      <c r="E81" s="76"/>
      <c r="F81" s="18"/>
      <c r="G81" s="30">
        <f t="shared" si="14"/>
        <v>0</v>
      </c>
      <c r="H81" s="85" t="s">
        <v>33</v>
      </c>
      <c r="I81" s="18"/>
      <c r="J81" s="18"/>
      <c r="K81" s="85" t="s">
        <v>33</v>
      </c>
      <c r="L81" s="121">
        <f t="shared" si="15"/>
        <v>0</v>
      </c>
      <c r="M81" s="173"/>
    </row>
    <row r="82" spans="1:13" ht="15.75" customHeight="1" thickBot="1">
      <c r="A82" s="197"/>
      <c r="B82" s="50"/>
      <c r="C82" s="50"/>
      <c r="D82" s="52" t="s">
        <v>20</v>
      </c>
      <c r="E82" s="78">
        <f>SUM(E75:E81)</f>
        <v>238</v>
      </c>
      <c r="F82" s="78">
        <f>SUM(F75:F81)</f>
        <v>0</v>
      </c>
      <c r="G82" s="30">
        <f t="shared" si="14"/>
        <v>238</v>
      </c>
      <c r="H82" s="87" t="s">
        <v>33</v>
      </c>
      <c r="I82" s="24">
        <f>SUM(I75:I81)</f>
        <v>0</v>
      </c>
      <c r="J82" s="24">
        <f>SUM(J75:J81)</f>
        <v>0</v>
      </c>
      <c r="K82" s="87" t="s">
        <v>33</v>
      </c>
      <c r="L82" s="121">
        <f t="shared" si="15"/>
        <v>238</v>
      </c>
      <c r="M82" s="173"/>
    </row>
    <row r="83" spans="1:13" ht="15.75" customHeight="1" thickTop="1">
      <c r="A83" s="198" t="s">
        <v>81</v>
      </c>
      <c r="B83" s="45"/>
      <c r="C83" s="46">
        <v>2</v>
      </c>
      <c r="D83" s="14"/>
      <c r="E83" s="74"/>
      <c r="F83" s="47"/>
      <c r="G83" s="48"/>
      <c r="H83" s="84" t="s">
        <v>33</v>
      </c>
      <c r="I83" s="47"/>
      <c r="J83" s="47"/>
      <c r="K83" s="84" t="s">
        <v>33</v>
      </c>
      <c r="L83" s="178"/>
      <c r="M83" s="173"/>
    </row>
    <row r="84" spans="1:13" ht="15.75" customHeight="1">
      <c r="A84" s="186" t="s">
        <v>11</v>
      </c>
      <c r="B84" s="50"/>
      <c r="C84" s="50"/>
      <c r="D84" s="16"/>
      <c r="E84" s="75">
        <v>103</v>
      </c>
      <c r="F84" s="18"/>
      <c r="G84" s="30">
        <f aca="true" t="shared" si="16" ref="G84:G92">(E84+F84)</f>
        <v>103</v>
      </c>
      <c r="H84" s="85" t="s">
        <v>33</v>
      </c>
      <c r="I84" s="18"/>
      <c r="J84" s="18"/>
      <c r="K84" s="85" t="s">
        <v>33</v>
      </c>
      <c r="L84" s="121">
        <f aca="true" t="shared" si="17" ref="L84:L92">(G84+I84+J84)</f>
        <v>103</v>
      </c>
      <c r="M84" s="173"/>
    </row>
    <row r="85" spans="1:13" ht="15.75" customHeight="1">
      <c r="A85" s="191" t="s">
        <v>306</v>
      </c>
      <c r="B85" s="50"/>
      <c r="C85" s="50"/>
      <c r="D85" s="16"/>
      <c r="E85" s="75">
        <v>175</v>
      </c>
      <c r="F85" s="18"/>
      <c r="G85" s="30">
        <f t="shared" si="16"/>
        <v>175</v>
      </c>
      <c r="H85" s="85" t="s">
        <v>33</v>
      </c>
      <c r="I85" s="18"/>
      <c r="J85" s="18"/>
      <c r="K85" s="85" t="s">
        <v>33</v>
      </c>
      <c r="L85" s="121">
        <f t="shared" si="17"/>
        <v>175</v>
      </c>
      <c r="M85" s="173"/>
    </row>
    <row r="86" spans="1:13" ht="15.75" customHeight="1">
      <c r="A86" s="193" t="s">
        <v>307</v>
      </c>
      <c r="B86" s="98"/>
      <c r="C86" s="50"/>
      <c r="D86" s="16"/>
      <c r="E86" s="106">
        <v>196</v>
      </c>
      <c r="F86" s="18"/>
      <c r="G86" s="30">
        <f t="shared" si="16"/>
        <v>196</v>
      </c>
      <c r="H86" s="85" t="s">
        <v>33</v>
      </c>
      <c r="I86" s="18"/>
      <c r="J86" s="18"/>
      <c r="K86" s="85" t="s">
        <v>33</v>
      </c>
      <c r="L86" s="121">
        <f t="shared" si="17"/>
        <v>196</v>
      </c>
      <c r="M86" s="173"/>
    </row>
    <row r="87" spans="3:13" ht="15.75" customHeight="1">
      <c r="C87" s="50"/>
      <c r="D87" s="16"/>
      <c r="E87" s="33"/>
      <c r="F87" s="66"/>
      <c r="G87" s="205">
        <f t="shared" si="16"/>
        <v>0</v>
      </c>
      <c r="H87" s="85" t="s">
        <v>33</v>
      </c>
      <c r="I87" s="18"/>
      <c r="J87" s="18"/>
      <c r="K87" s="85" t="s">
        <v>33</v>
      </c>
      <c r="L87" s="121">
        <f t="shared" si="17"/>
        <v>0</v>
      </c>
      <c r="M87" s="173"/>
    </row>
    <row r="88" spans="1:13" ht="15.75" customHeight="1">
      <c r="A88" s="187" t="s">
        <v>12</v>
      </c>
      <c r="B88" s="21">
        <v>2</v>
      </c>
      <c r="C88" s="50"/>
      <c r="D88" s="16"/>
      <c r="E88" s="33"/>
      <c r="F88" s="66"/>
      <c r="G88" s="205">
        <f t="shared" si="16"/>
        <v>0</v>
      </c>
      <c r="H88" s="85" t="s">
        <v>33</v>
      </c>
      <c r="I88" s="18"/>
      <c r="J88" s="18"/>
      <c r="K88" s="85" t="s">
        <v>33</v>
      </c>
      <c r="L88" s="121">
        <f t="shared" si="17"/>
        <v>0</v>
      </c>
      <c r="M88" s="173"/>
    </row>
    <row r="89" spans="1:13" ht="15.75" customHeight="1">
      <c r="A89" s="195" t="s">
        <v>83</v>
      </c>
      <c r="B89" s="50"/>
      <c r="C89" s="50"/>
      <c r="D89" s="16"/>
      <c r="E89" s="79"/>
      <c r="F89" s="65">
        <v>2</v>
      </c>
      <c r="G89" s="30">
        <f t="shared" si="16"/>
        <v>2</v>
      </c>
      <c r="H89" s="85" t="s">
        <v>33</v>
      </c>
      <c r="I89" s="18"/>
      <c r="J89" s="18"/>
      <c r="K89" s="85" t="s">
        <v>33</v>
      </c>
      <c r="L89" s="121">
        <f t="shared" si="17"/>
        <v>2</v>
      </c>
      <c r="M89" s="173"/>
    </row>
    <row r="90" spans="1:13" ht="15.75" customHeight="1">
      <c r="A90" s="196"/>
      <c r="B90" s="50"/>
      <c r="C90" s="50"/>
      <c r="D90" s="16"/>
      <c r="E90" s="76"/>
      <c r="F90" s="18"/>
      <c r="G90" s="30">
        <f t="shared" si="16"/>
        <v>0</v>
      </c>
      <c r="H90" s="85" t="s">
        <v>33</v>
      </c>
      <c r="I90" s="18"/>
      <c r="J90" s="18"/>
      <c r="K90" s="85" t="s">
        <v>33</v>
      </c>
      <c r="L90" s="121">
        <f t="shared" si="17"/>
        <v>0</v>
      </c>
      <c r="M90" s="173"/>
    </row>
    <row r="91" spans="1:13" ht="15.75" customHeight="1">
      <c r="A91" s="186"/>
      <c r="B91" s="50"/>
      <c r="C91" s="50"/>
      <c r="D91" s="16"/>
      <c r="E91" s="76"/>
      <c r="F91" s="18"/>
      <c r="G91" s="30">
        <f t="shared" si="16"/>
        <v>0</v>
      </c>
      <c r="H91" s="85" t="s">
        <v>33</v>
      </c>
      <c r="I91" s="18"/>
      <c r="J91" s="18"/>
      <c r="K91" s="85" t="s">
        <v>33</v>
      </c>
      <c r="L91" s="121">
        <f t="shared" si="17"/>
        <v>0</v>
      </c>
      <c r="M91" s="173"/>
    </row>
    <row r="92" spans="1:13" ht="15.75" customHeight="1" thickBot="1">
      <c r="A92" s="197"/>
      <c r="B92" s="50"/>
      <c r="C92" s="50"/>
      <c r="D92" s="52" t="s">
        <v>20</v>
      </c>
      <c r="E92" s="78">
        <f>SUM(E84:E91)</f>
        <v>474</v>
      </c>
      <c r="F92" s="24">
        <f>SUM(F84:F91)</f>
        <v>2</v>
      </c>
      <c r="G92" s="30">
        <f t="shared" si="16"/>
        <v>476</v>
      </c>
      <c r="H92" s="87" t="s">
        <v>33</v>
      </c>
      <c r="I92" s="24">
        <f>SUM(I84:I91)</f>
        <v>0</v>
      </c>
      <c r="J92" s="24">
        <f>SUM(J84:J91)</f>
        <v>0</v>
      </c>
      <c r="K92" s="87" t="s">
        <v>33</v>
      </c>
      <c r="L92" s="121">
        <f t="shared" si="17"/>
        <v>476</v>
      </c>
      <c r="M92" s="173"/>
    </row>
    <row r="93" spans="1:13" ht="15.75" customHeight="1" thickTop="1">
      <c r="A93" s="198" t="s">
        <v>80</v>
      </c>
      <c r="B93" s="45"/>
      <c r="C93" s="46">
        <v>2</v>
      </c>
      <c r="D93" s="14"/>
      <c r="E93" s="74"/>
      <c r="F93" s="47"/>
      <c r="G93" s="48"/>
      <c r="H93" s="84" t="s">
        <v>33</v>
      </c>
      <c r="I93" s="47"/>
      <c r="J93" s="47"/>
      <c r="K93" s="84" t="s">
        <v>33</v>
      </c>
      <c r="L93" s="178"/>
      <c r="M93" s="173"/>
    </row>
    <row r="94" spans="1:13" ht="15.75" customHeight="1">
      <c r="A94" s="186" t="s">
        <v>11</v>
      </c>
      <c r="B94" s="50"/>
      <c r="C94" s="50"/>
      <c r="D94" s="16"/>
      <c r="E94" s="75">
        <v>171</v>
      </c>
      <c r="F94" s="18"/>
      <c r="G94" s="30">
        <f aca="true" t="shared" si="18" ref="G94:G102">(E94+F94)</f>
        <v>171</v>
      </c>
      <c r="H94" s="85" t="s">
        <v>33</v>
      </c>
      <c r="I94" s="18"/>
      <c r="J94" s="18"/>
      <c r="K94" s="85" t="s">
        <v>33</v>
      </c>
      <c r="L94" s="121">
        <f aca="true" t="shared" si="19" ref="L94:L102">(G94+I94+J94)</f>
        <v>171</v>
      </c>
      <c r="M94" s="173"/>
    </row>
    <row r="95" spans="1:13" ht="15.75" customHeight="1">
      <c r="A95" s="191" t="s">
        <v>308</v>
      </c>
      <c r="B95" s="50"/>
      <c r="C95" s="50"/>
      <c r="D95" s="16"/>
      <c r="E95" s="75">
        <v>154</v>
      </c>
      <c r="F95" s="18"/>
      <c r="G95" s="30">
        <f t="shared" si="18"/>
        <v>154</v>
      </c>
      <c r="H95" s="85" t="s">
        <v>33</v>
      </c>
      <c r="I95" s="18"/>
      <c r="J95" s="18"/>
      <c r="K95" s="85" t="s">
        <v>33</v>
      </c>
      <c r="L95" s="121">
        <f t="shared" si="19"/>
        <v>154</v>
      </c>
      <c r="M95" s="173"/>
    </row>
    <row r="96" spans="1:13" ht="15.75" customHeight="1">
      <c r="A96" s="193" t="s">
        <v>309</v>
      </c>
      <c r="B96" s="98"/>
      <c r="C96" s="50"/>
      <c r="D96" s="16"/>
      <c r="E96" s="75">
        <v>148</v>
      </c>
      <c r="F96" s="18"/>
      <c r="G96" s="30">
        <f t="shared" si="18"/>
        <v>148</v>
      </c>
      <c r="H96" s="85" t="s">
        <v>33</v>
      </c>
      <c r="I96" s="18"/>
      <c r="J96" s="18"/>
      <c r="K96" s="85" t="s">
        <v>33</v>
      </c>
      <c r="L96" s="121">
        <f t="shared" si="19"/>
        <v>148</v>
      </c>
      <c r="M96" s="173"/>
    </row>
    <row r="97" spans="3:13" ht="15.75" customHeight="1">
      <c r="C97" s="50"/>
      <c r="D97" s="16"/>
      <c r="E97" s="68"/>
      <c r="F97" s="66"/>
      <c r="G97" s="67">
        <f t="shared" si="18"/>
        <v>0</v>
      </c>
      <c r="H97" s="88" t="s">
        <v>33</v>
      </c>
      <c r="I97" s="69"/>
      <c r="J97" s="16"/>
      <c r="K97" s="85" t="s">
        <v>33</v>
      </c>
      <c r="L97" s="121">
        <f t="shared" si="19"/>
        <v>0</v>
      </c>
      <c r="M97" s="173"/>
    </row>
    <row r="98" spans="1:13" ht="15.75" customHeight="1">
      <c r="A98" s="187" t="s">
        <v>12</v>
      </c>
      <c r="B98" s="21">
        <v>3</v>
      </c>
      <c r="C98" s="50"/>
      <c r="D98" s="16"/>
      <c r="E98" s="33"/>
      <c r="F98" s="66"/>
      <c r="G98" s="67">
        <f t="shared" si="18"/>
        <v>0</v>
      </c>
      <c r="H98" s="88" t="s">
        <v>33</v>
      </c>
      <c r="I98" s="66"/>
      <c r="J98" s="16"/>
      <c r="K98" s="85" t="s">
        <v>33</v>
      </c>
      <c r="L98" s="121">
        <f t="shared" si="19"/>
        <v>0</v>
      </c>
      <c r="M98" s="173"/>
    </row>
    <row r="99" spans="1:13" ht="15.75" customHeight="1">
      <c r="A99" s="195" t="s">
        <v>83</v>
      </c>
      <c r="B99" s="50"/>
      <c r="C99" s="50"/>
      <c r="D99" s="16"/>
      <c r="E99" s="76"/>
      <c r="F99" s="18">
        <v>3</v>
      </c>
      <c r="G99" s="30">
        <f t="shared" si="18"/>
        <v>3</v>
      </c>
      <c r="H99" s="88" t="s">
        <v>33</v>
      </c>
      <c r="I99" s="66"/>
      <c r="J99" s="16"/>
      <c r="K99" s="85" t="s">
        <v>33</v>
      </c>
      <c r="L99" s="121">
        <f>(G99+I99+J99)</f>
        <v>3</v>
      </c>
      <c r="M99" s="173"/>
    </row>
    <row r="100" spans="1:13" ht="15.75" customHeight="1">
      <c r="A100" s="196"/>
      <c r="B100" s="50"/>
      <c r="C100" s="50"/>
      <c r="D100" s="16"/>
      <c r="E100" s="76"/>
      <c r="F100" s="18"/>
      <c r="G100" s="30">
        <f t="shared" si="18"/>
        <v>0</v>
      </c>
      <c r="H100" s="85" t="s">
        <v>33</v>
      </c>
      <c r="I100" s="18"/>
      <c r="J100" s="18"/>
      <c r="K100" s="85" t="s">
        <v>33</v>
      </c>
      <c r="L100" s="121">
        <f t="shared" si="19"/>
        <v>0</v>
      </c>
      <c r="M100" s="173"/>
    </row>
    <row r="101" spans="1:13" ht="15.75" customHeight="1">
      <c r="A101" s="186"/>
      <c r="B101" s="50"/>
      <c r="C101" s="50"/>
      <c r="D101" s="16"/>
      <c r="E101" s="76"/>
      <c r="F101" s="18"/>
      <c r="G101" s="30">
        <f t="shared" si="18"/>
        <v>0</v>
      </c>
      <c r="H101" s="85" t="s">
        <v>33</v>
      </c>
      <c r="I101" s="18"/>
      <c r="J101" s="18"/>
      <c r="K101" s="85" t="s">
        <v>33</v>
      </c>
      <c r="L101" s="121">
        <f t="shared" si="19"/>
        <v>0</v>
      </c>
      <c r="M101" s="173"/>
    </row>
    <row r="102" spans="1:13" ht="15.75" customHeight="1" thickBot="1">
      <c r="A102" s="197"/>
      <c r="B102" s="50"/>
      <c r="C102" s="50"/>
      <c r="D102" s="52" t="s">
        <v>20</v>
      </c>
      <c r="E102" s="78">
        <f>SUM(E94:E101)</f>
        <v>473</v>
      </c>
      <c r="F102" s="24">
        <f>SUM(F94:F101)</f>
        <v>3</v>
      </c>
      <c r="G102" s="30">
        <f t="shared" si="18"/>
        <v>476</v>
      </c>
      <c r="H102" s="87" t="s">
        <v>33</v>
      </c>
      <c r="I102" s="24">
        <f>SUM(I94:I101)</f>
        <v>0</v>
      </c>
      <c r="J102" s="24">
        <f>SUM(J94:J101)</f>
        <v>0</v>
      </c>
      <c r="K102" s="87" t="s">
        <v>33</v>
      </c>
      <c r="L102" s="121">
        <f t="shared" si="19"/>
        <v>476</v>
      </c>
      <c r="M102" s="173"/>
    </row>
    <row r="103" spans="1:13" ht="15.75" customHeight="1" thickTop="1">
      <c r="A103" s="198" t="s">
        <v>259</v>
      </c>
      <c r="B103" s="45"/>
      <c r="C103" s="46">
        <v>1</v>
      </c>
      <c r="D103" s="14"/>
      <c r="E103" s="74"/>
      <c r="F103" s="47"/>
      <c r="G103" s="48"/>
      <c r="H103" s="84" t="s">
        <v>33</v>
      </c>
      <c r="I103" s="47"/>
      <c r="J103" s="47"/>
      <c r="K103" s="84" t="s">
        <v>33</v>
      </c>
      <c r="L103" s="178"/>
      <c r="M103" s="173"/>
    </row>
    <row r="104" spans="1:13" ht="15.75" customHeight="1">
      <c r="A104" s="186" t="s">
        <v>11</v>
      </c>
      <c r="B104" s="50"/>
      <c r="C104" s="50"/>
      <c r="D104" s="16"/>
      <c r="E104" s="75">
        <v>45</v>
      </c>
      <c r="F104" s="18"/>
      <c r="G104" s="30">
        <f>(E104+F104)</f>
        <v>45</v>
      </c>
      <c r="H104" s="85" t="s">
        <v>33</v>
      </c>
      <c r="I104" s="18"/>
      <c r="J104" s="18"/>
      <c r="K104" s="85" t="s">
        <v>33</v>
      </c>
      <c r="L104" s="121">
        <f aca="true" t="shared" si="20" ref="L104:L111">(G104+I104+J104)</f>
        <v>45</v>
      </c>
      <c r="M104" s="173"/>
    </row>
    <row r="105" spans="1:13" ht="15.75" customHeight="1">
      <c r="A105" s="191" t="s">
        <v>310</v>
      </c>
      <c r="B105" s="98"/>
      <c r="C105" s="50"/>
      <c r="D105" s="16"/>
      <c r="E105" s="68">
        <v>191</v>
      </c>
      <c r="F105" s="16"/>
      <c r="G105" s="30">
        <f>(E105+F105)</f>
        <v>191</v>
      </c>
      <c r="H105" s="85" t="s">
        <v>33</v>
      </c>
      <c r="I105" s="18"/>
      <c r="J105" s="18"/>
      <c r="K105" s="85" t="s">
        <v>33</v>
      </c>
      <c r="L105" s="121">
        <f t="shared" si="20"/>
        <v>191</v>
      </c>
      <c r="M105" s="173"/>
    </row>
    <row r="106" spans="1:13" ht="15.75" customHeight="1">
      <c r="A106" s="332"/>
      <c r="B106" s="333"/>
      <c r="C106" s="105"/>
      <c r="D106" s="16"/>
      <c r="E106" s="33"/>
      <c r="F106" s="16"/>
      <c r="G106" s="30">
        <f>(E106+F106)</f>
        <v>0</v>
      </c>
      <c r="H106" s="85" t="s">
        <v>33</v>
      </c>
      <c r="I106" s="18"/>
      <c r="J106" s="18"/>
      <c r="K106" s="85" t="s">
        <v>33</v>
      </c>
      <c r="L106" s="121">
        <f t="shared" si="20"/>
        <v>0</v>
      </c>
      <c r="M106" s="173"/>
    </row>
    <row r="107" spans="1:13" ht="15.75" customHeight="1">
      <c r="A107" s="187" t="s">
        <v>12</v>
      </c>
      <c r="B107" s="107">
        <v>2</v>
      </c>
      <c r="C107" s="95"/>
      <c r="D107" s="16"/>
      <c r="E107" s="33"/>
      <c r="F107" s="16"/>
      <c r="G107" s="30">
        <f>(C106+F107)</f>
        <v>0</v>
      </c>
      <c r="H107" s="85" t="s">
        <v>33</v>
      </c>
      <c r="I107" s="18"/>
      <c r="J107" s="18"/>
      <c r="K107" s="85" t="s">
        <v>33</v>
      </c>
      <c r="L107" s="121">
        <f t="shared" si="20"/>
        <v>0</v>
      </c>
      <c r="M107" s="173"/>
    </row>
    <row r="108" spans="1:13" ht="15.75" customHeight="1">
      <c r="A108" s="195" t="s">
        <v>83</v>
      </c>
      <c r="B108" s="101"/>
      <c r="C108" s="50"/>
      <c r="D108" s="16"/>
      <c r="E108" s="79"/>
      <c r="F108" s="18">
        <v>2</v>
      </c>
      <c r="G108" s="30">
        <f>(E108+F108)</f>
        <v>2</v>
      </c>
      <c r="H108" s="85" t="s">
        <v>33</v>
      </c>
      <c r="I108" s="18"/>
      <c r="J108" s="18"/>
      <c r="K108" s="85" t="s">
        <v>33</v>
      </c>
      <c r="L108" s="121">
        <f t="shared" si="20"/>
        <v>2</v>
      </c>
      <c r="M108" s="173"/>
    </row>
    <row r="109" spans="1:13" ht="15.75" customHeight="1">
      <c r="A109" s="196"/>
      <c r="B109" s="50"/>
      <c r="C109" s="50"/>
      <c r="D109" s="16"/>
      <c r="E109" s="76"/>
      <c r="F109" s="18"/>
      <c r="G109" s="30">
        <f>(E109+F109)</f>
        <v>0</v>
      </c>
      <c r="H109" s="85" t="s">
        <v>33</v>
      </c>
      <c r="I109" s="18"/>
      <c r="J109" s="18"/>
      <c r="K109" s="85" t="s">
        <v>33</v>
      </c>
      <c r="L109" s="121">
        <f t="shared" si="20"/>
        <v>0</v>
      </c>
      <c r="M109" s="173"/>
    </row>
    <row r="110" spans="1:13" ht="15.75" customHeight="1">
      <c r="A110" s="186"/>
      <c r="B110" s="50"/>
      <c r="C110" s="50"/>
      <c r="D110" s="16"/>
      <c r="E110" s="76"/>
      <c r="F110" s="18"/>
      <c r="G110" s="30">
        <f>(E110+F110)</f>
        <v>0</v>
      </c>
      <c r="H110" s="85" t="s">
        <v>33</v>
      </c>
      <c r="I110" s="18"/>
      <c r="J110" s="18"/>
      <c r="K110" s="85" t="s">
        <v>33</v>
      </c>
      <c r="L110" s="121">
        <f t="shared" si="20"/>
        <v>0</v>
      </c>
      <c r="M110" s="173"/>
    </row>
    <row r="111" spans="1:13" ht="15.75" customHeight="1" thickBot="1">
      <c r="A111" s="197"/>
      <c r="B111" s="50"/>
      <c r="C111" s="50"/>
      <c r="D111" s="52" t="s">
        <v>20</v>
      </c>
      <c r="E111" s="78">
        <f>SUM(E104:E110)</f>
        <v>236</v>
      </c>
      <c r="F111" s="24">
        <f>SUM(F104:F110)</f>
        <v>2</v>
      </c>
      <c r="G111" s="30">
        <f>(E111+F111)</f>
        <v>238</v>
      </c>
      <c r="H111" s="91" t="s">
        <v>33</v>
      </c>
      <c r="I111" s="24">
        <f>SUM(I104:I110)</f>
        <v>0</v>
      </c>
      <c r="J111" s="24">
        <f>SUM(J104:J110)</f>
        <v>0</v>
      </c>
      <c r="K111" s="85" t="s">
        <v>33</v>
      </c>
      <c r="L111" s="121">
        <f t="shared" si="20"/>
        <v>238</v>
      </c>
      <c r="M111" s="173"/>
    </row>
    <row r="112" spans="1:13" ht="15.75" customHeight="1" thickTop="1">
      <c r="A112" s="44" t="s">
        <v>311</v>
      </c>
      <c r="B112" s="45"/>
      <c r="C112" s="46">
        <v>1</v>
      </c>
      <c r="D112" s="14"/>
      <c r="E112" s="212"/>
      <c r="F112" s="216"/>
      <c r="G112" s="212"/>
      <c r="H112" s="213"/>
      <c r="I112" s="212"/>
      <c r="J112" s="212"/>
      <c r="K112" s="213"/>
      <c r="L112" s="214"/>
      <c r="M112" s="173"/>
    </row>
    <row r="113" spans="1:13" ht="15.75" customHeight="1">
      <c r="A113" s="16" t="s">
        <v>11</v>
      </c>
      <c r="B113" s="50"/>
      <c r="C113" s="50"/>
      <c r="D113" s="16"/>
      <c r="E113" s="18">
        <v>12</v>
      </c>
      <c r="F113" s="18"/>
      <c r="G113" s="219">
        <f>(E113+F113)</f>
        <v>12</v>
      </c>
      <c r="H113" s="220"/>
      <c r="I113" s="75"/>
      <c r="J113" s="75"/>
      <c r="K113" s="220"/>
      <c r="L113" s="221">
        <f>(G113+I113+J113)</f>
        <v>12</v>
      </c>
      <c r="M113" s="173"/>
    </row>
    <row r="114" spans="1:13" ht="15.75" customHeight="1">
      <c r="A114" s="16" t="s">
        <v>13</v>
      </c>
      <c r="B114" s="50"/>
      <c r="C114" s="50"/>
      <c r="D114" s="16"/>
      <c r="E114" s="18">
        <v>167</v>
      </c>
      <c r="F114" s="18"/>
      <c r="G114" s="219">
        <f>(E114+F114)</f>
        <v>167</v>
      </c>
      <c r="H114" s="220"/>
      <c r="I114" s="75"/>
      <c r="J114" s="75"/>
      <c r="K114" s="220"/>
      <c r="L114" s="221">
        <f>(G114+I114+J114)</f>
        <v>167</v>
      </c>
      <c r="M114" s="173"/>
    </row>
    <row r="115" spans="1:13" ht="15.75" customHeight="1">
      <c r="A115" s="53" t="s">
        <v>14</v>
      </c>
      <c r="B115" s="50"/>
      <c r="C115" s="50"/>
      <c r="D115" s="16"/>
      <c r="E115" s="18">
        <v>59</v>
      </c>
      <c r="F115" s="18"/>
      <c r="G115" s="219">
        <f>(E115+F115)</f>
        <v>59</v>
      </c>
      <c r="H115" s="220"/>
      <c r="I115" s="75"/>
      <c r="J115" s="75"/>
      <c r="K115" s="220"/>
      <c r="L115" s="221">
        <f>(G115+I115+J115)</f>
        <v>59</v>
      </c>
      <c r="M115" s="173"/>
    </row>
    <row r="116" spans="1:13" ht="15.75" customHeight="1" thickBot="1">
      <c r="A116" s="207"/>
      <c r="B116" s="207"/>
      <c r="C116" s="207"/>
      <c r="D116" s="208" t="s">
        <v>20</v>
      </c>
      <c r="E116" s="83">
        <f>SUM(E113:E115)</f>
        <v>238</v>
      </c>
      <c r="F116" s="83">
        <f>SUM(F113:F115)</f>
        <v>0</v>
      </c>
      <c r="G116" s="222">
        <f>(E116+F116)</f>
        <v>238</v>
      </c>
      <c r="H116" s="223"/>
      <c r="I116" s="224">
        <f>SUM(I113:I115)</f>
        <v>0</v>
      </c>
      <c r="J116" s="224">
        <f>SUM(J113:J115)</f>
        <v>0</v>
      </c>
      <c r="K116" s="223"/>
      <c r="L116" s="225">
        <f>(G116+I116+J116)</f>
        <v>238</v>
      </c>
      <c r="M116" s="173"/>
    </row>
    <row r="117" spans="1:12" ht="15.75" customHeight="1" thickTop="1">
      <c r="A117" s="95"/>
      <c r="B117" s="95"/>
      <c r="C117" s="95"/>
      <c r="D117" s="344"/>
      <c r="E117" s="272"/>
      <c r="F117" s="272"/>
      <c r="G117" s="152"/>
      <c r="H117" s="140"/>
      <c r="I117" s="155"/>
      <c r="J117" s="155"/>
      <c r="K117" s="140"/>
      <c r="L117" s="152"/>
    </row>
    <row r="118" spans="1:12" ht="15.75" customHeight="1">
      <c r="A118" s="264" t="s">
        <v>97</v>
      </c>
      <c r="B118" s="43"/>
      <c r="C118" s="43"/>
      <c r="E118" s="80"/>
      <c r="F118" s="27"/>
      <c r="G118" s="26"/>
      <c r="H118" s="89"/>
      <c r="I118" s="27"/>
      <c r="J118" s="26"/>
      <c r="K118" s="89"/>
      <c r="L118" s="27"/>
    </row>
    <row r="119" spans="1:11" ht="15.75" customHeight="1">
      <c r="A119" s="263" t="s">
        <v>137</v>
      </c>
      <c r="B119" s="43"/>
      <c r="C119" s="43"/>
      <c r="H119" s="62"/>
      <c r="K119" s="62"/>
    </row>
    <row r="120" spans="1:11" ht="15.75" customHeight="1">
      <c r="A120" s="184" t="s">
        <v>135</v>
      </c>
      <c r="B120" s="43"/>
      <c r="C120" s="43"/>
      <c r="H120" s="62"/>
      <c r="K120" s="62"/>
    </row>
    <row r="121" spans="1:11" ht="15.75" customHeight="1">
      <c r="A121" s="184" t="s">
        <v>134</v>
      </c>
      <c r="B121" s="43"/>
      <c r="C121" s="43"/>
      <c r="H121" s="62"/>
      <c r="K121" s="62"/>
    </row>
    <row r="122" spans="1:11" ht="15.75" customHeight="1">
      <c r="A122" s="184" t="s">
        <v>136</v>
      </c>
      <c r="B122" s="43"/>
      <c r="C122" s="43"/>
      <c r="H122" s="62"/>
      <c r="K122" s="62"/>
    </row>
    <row r="123" spans="1:11" ht="15.75" customHeight="1">
      <c r="A123" s="184" t="s">
        <v>113</v>
      </c>
      <c r="B123" s="43"/>
      <c r="C123" s="43"/>
      <c r="H123" s="62"/>
      <c r="K123" s="62"/>
    </row>
    <row r="124" spans="1:11" ht="15.75" customHeight="1">
      <c r="A124" s="184" t="s">
        <v>104</v>
      </c>
      <c r="B124" s="43"/>
      <c r="C124" s="43"/>
      <c r="H124" s="62"/>
      <c r="K124" s="62"/>
    </row>
    <row r="125" spans="1:11" ht="15.75" customHeight="1">
      <c r="A125" s="184" t="s">
        <v>105</v>
      </c>
      <c r="B125" s="43"/>
      <c r="C125" s="43"/>
      <c r="H125" s="62"/>
      <c r="K125" s="62"/>
    </row>
    <row r="126" spans="1:11" ht="15.75" customHeight="1">
      <c r="A126" s="184" t="s">
        <v>106</v>
      </c>
      <c r="B126" s="43"/>
      <c r="C126" s="43"/>
      <c r="H126" s="62"/>
      <c r="K126" s="62"/>
    </row>
    <row r="127" spans="1:11" ht="15.75" customHeight="1">
      <c r="A127" s="184" t="s">
        <v>98</v>
      </c>
      <c r="B127" s="43"/>
      <c r="C127" s="43"/>
      <c r="H127" s="62"/>
      <c r="K127" s="62"/>
    </row>
    <row r="128" spans="1:11" ht="15.75" customHeight="1">
      <c r="A128" s="184" t="s">
        <v>108</v>
      </c>
      <c r="B128" s="43"/>
      <c r="C128" s="43"/>
      <c r="H128" s="62"/>
      <c r="K128" s="62"/>
    </row>
    <row r="129" spans="1:11" ht="15.75" customHeight="1">
      <c r="A129" s="184" t="s">
        <v>99</v>
      </c>
      <c r="B129" s="43"/>
      <c r="C129" s="43"/>
      <c r="H129" s="62"/>
      <c r="K129" s="62"/>
    </row>
    <row r="130" spans="1:11" ht="15.75" customHeight="1">
      <c r="A130" s="184" t="s">
        <v>100</v>
      </c>
      <c r="B130" s="43"/>
      <c r="C130" s="43"/>
      <c r="H130" s="62"/>
      <c r="K130" s="62"/>
    </row>
    <row r="131" spans="2:11" ht="15.75" customHeight="1">
      <c r="B131" s="43"/>
      <c r="C131" s="43"/>
      <c r="H131" s="62"/>
      <c r="K131" s="62"/>
    </row>
    <row r="132" spans="2:11" ht="15.75" customHeight="1">
      <c r="B132" s="43"/>
      <c r="C132" s="43"/>
      <c r="H132" s="62"/>
      <c r="K132" s="62"/>
    </row>
    <row r="133" spans="1:11" ht="15.75" customHeight="1">
      <c r="A133" s="265" t="s">
        <v>205</v>
      </c>
      <c r="B133" s="43"/>
      <c r="C133" s="43"/>
      <c r="H133" s="62"/>
      <c r="K133" s="62"/>
    </row>
    <row r="134" spans="1:11" ht="15.75" customHeight="1">
      <c r="A134" s="184" t="s">
        <v>101</v>
      </c>
      <c r="B134" s="43"/>
      <c r="C134" s="43"/>
      <c r="H134" s="62"/>
      <c r="K134" s="62"/>
    </row>
    <row r="135" spans="1:11" ht="15.75" customHeight="1">
      <c r="A135" s="184" t="s">
        <v>102</v>
      </c>
      <c r="B135" s="43"/>
      <c r="C135" s="43"/>
      <c r="H135" s="62"/>
      <c r="K135" s="62"/>
    </row>
    <row r="136" spans="1:11" ht="15.75" customHeight="1">
      <c r="A136" s="203" t="s">
        <v>103</v>
      </c>
      <c r="C136" s="135" t="s">
        <v>111</v>
      </c>
      <c r="K136" s="62"/>
    </row>
    <row r="137" spans="1:11" ht="15.75" customHeight="1">
      <c r="A137" s="204" t="s">
        <v>109</v>
      </c>
      <c r="C137" s="62"/>
      <c r="E137" s="1" t="s">
        <v>110</v>
      </c>
      <c r="H137" s="62"/>
      <c r="K137" s="62"/>
    </row>
    <row r="138" spans="3:11" ht="15.75" customHeight="1">
      <c r="C138" s="43"/>
      <c r="H138" s="62"/>
      <c r="K138" s="62"/>
    </row>
    <row r="139" spans="3:11" ht="15.75" customHeight="1">
      <c r="C139" s="43"/>
      <c r="H139" s="62"/>
      <c r="K139" s="62"/>
    </row>
    <row r="140" spans="3:11" ht="15.75" customHeight="1">
      <c r="C140" s="43"/>
      <c r="H140" s="62"/>
      <c r="K140" s="62"/>
    </row>
    <row r="141" spans="3:11" ht="15.75" customHeight="1">
      <c r="C141" s="43"/>
      <c r="H141" s="62"/>
      <c r="K141" s="62"/>
    </row>
    <row r="142" spans="3:11" ht="15.75" customHeight="1">
      <c r="C142" s="43"/>
      <c r="H142" s="62"/>
      <c r="K142" s="62"/>
    </row>
    <row r="143" spans="3:11" ht="15.75" customHeight="1">
      <c r="C143" s="43"/>
      <c r="H143" s="62"/>
      <c r="K143" s="62"/>
    </row>
    <row r="144" spans="3:11" ht="15.75" customHeight="1">
      <c r="C144" s="43"/>
      <c r="H144" s="62"/>
      <c r="K144" s="62"/>
    </row>
    <row r="145" spans="3:11" ht="15.75" customHeight="1">
      <c r="C145" s="43"/>
      <c r="H145" s="62"/>
      <c r="K145" s="62"/>
    </row>
    <row r="146" spans="3:11" ht="15.75" customHeight="1">
      <c r="C146" s="43"/>
      <c r="H146" s="62"/>
      <c r="K146" s="62"/>
    </row>
    <row r="147" spans="3:11" ht="15.75" customHeight="1">
      <c r="C147" s="43"/>
      <c r="H147" s="62"/>
      <c r="K147" s="62"/>
    </row>
    <row r="148" spans="3:11" ht="15.75" customHeight="1">
      <c r="C148" s="43"/>
      <c r="H148" s="62"/>
      <c r="K148" s="62"/>
    </row>
    <row r="149" spans="3:11" ht="15.75" customHeight="1">
      <c r="C149" s="43"/>
      <c r="H149" s="62"/>
      <c r="K149" s="62"/>
    </row>
    <row r="150" spans="3:11" ht="15.75" customHeight="1">
      <c r="C150" s="43"/>
      <c r="H150" s="62"/>
      <c r="K150" s="62"/>
    </row>
    <row r="151" spans="3:11" ht="15.75" customHeight="1">
      <c r="C151" s="43"/>
      <c r="H151" s="62"/>
      <c r="K151" s="62"/>
    </row>
    <row r="152" spans="3:11" ht="15.75" customHeight="1">
      <c r="C152" s="43"/>
      <c r="H152" s="62"/>
      <c r="K152" s="62"/>
    </row>
    <row r="153" spans="3:11" ht="15.75" customHeight="1">
      <c r="C153" s="43"/>
      <c r="H153" s="62"/>
      <c r="K153" s="62"/>
    </row>
    <row r="154" spans="3:11" ht="15.75" customHeight="1">
      <c r="C154" s="43"/>
      <c r="H154" s="62"/>
      <c r="K154" s="62"/>
    </row>
    <row r="155" spans="3:11" ht="15.75" customHeight="1">
      <c r="C155" s="43"/>
      <c r="H155" s="62"/>
      <c r="K155" s="62"/>
    </row>
    <row r="156" spans="3:11" ht="15.75" customHeight="1">
      <c r="C156" s="43"/>
      <c r="H156" s="62"/>
      <c r="K156" s="62"/>
    </row>
    <row r="157" spans="3:11" ht="15.75" customHeight="1">
      <c r="C157" s="43"/>
      <c r="H157" s="62"/>
      <c r="K157" s="62"/>
    </row>
    <row r="158" spans="3:11" ht="15.75" customHeight="1">
      <c r="C158" s="43"/>
      <c r="H158" s="62"/>
      <c r="K158" s="62"/>
    </row>
    <row r="159" spans="3:11" ht="15.75" customHeight="1">
      <c r="C159" s="43"/>
      <c r="H159" s="62"/>
      <c r="K159" s="62"/>
    </row>
    <row r="160" spans="3:11" ht="15.75" customHeight="1">
      <c r="C160" s="43"/>
      <c r="H160" s="62"/>
      <c r="K160" s="62"/>
    </row>
    <row r="161" spans="3:11" ht="15.75" customHeight="1">
      <c r="C161" s="43"/>
      <c r="H161" s="62"/>
      <c r="K161" s="62"/>
    </row>
    <row r="162" spans="3:11" ht="15.75" customHeight="1">
      <c r="C162" s="43"/>
      <c r="H162" s="62"/>
      <c r="K162" s="62"/>
    </row>
    <row r="163" spans="3:11" ht="15.75" customHeight="1">
      <c r="C163" s="43"/>
      <c r="H163" s="62"/>
      <c r="K163" s="62"/>
    </row>
    <row r="164" spans="3:11" ht="15.75" customHeight="1">
      <c r="C164" s="43"/>
      <c r="H164" s="62"/>
      <c r="K164" s="62"/>
    </row>
    <row r="165" spans="3:11" ht="15.75" customHeight="1">
      <c r="C165" s="43"/>
      <c r="H165" s="62"/>
      <c r="K165" s="62"/>
    </row>
    <row r="166" spans="3:11" ht="15.75" customHeight="1">
      <c r="C166" s="43"/>
      <c r="H166" s="62"/>
      <c r="K166" s="62"/>
    </row>
    <row r="167" spans="3:11" ht="15.75" customHeight="1">
      <c r="C167" s="43"/>
      <c r="H167" s="62"/>
      <c r="K167" s="62"/>
    </row>
    <row r="168" spans="3:11" ht="15.75" customHeight="1">
      <c r="C168" s="43"/>
      <c r="H168" s="62"/>
      <c r="K168" s="62"/>
    </row>
    <row r="169" spans="3:11" ht="15.75" customHeight="1">
      <c r="C169" s="43"/>
      <c r="H169" s="62"/>
      <c r="K169" s="62"/>
    </row>
    <row r="170" spans="3:11" ht="15.75" customHeight="1">
      <c r="C170" s="43"/>
      <c r="H170" s="62"/>
      <c r="K170" s="62"/>
    </row>
    <row r="171" spans="3:11" ht="15.75" customHeight="1">
      <c r="C171" s="43"/>
      <c r="H171" s="62"/>
      <c r="K171" s="62"/>
    </row>
    <row r="172" spans="3:11" ht="15.75" customHeight="1">
      <c r="C172" s="43"/>
      <c r="H172" s="62"/>
      <c r="K172" s="62"/>
    </row>
    <row r="173" spans="3:11" ht="15.75" customHeight="1">
      <c r="C173" s="43"/>
      <c r="H173" s="62"/>
      <c r="K173" s="62"/>
    </row>
    <row r="174" spans="3:11" ht="15.75" customHeight="1">
      <c r="C174" s="43"/>
      <c r="H174" s="62"/>
      <c r="K174" s="62"/>
    </row>
  </sheetData>
  <sheetProtection/>
  <hyperlinks>
    <hyperlink ref="A136" r:id="rId1" display="webmaster@town.west-tisbury.ma.us"/>
  </hyperlinks>
  <printOptions/>
  <pageMargins left="0.25" right="0.25" top="0.55" bottom="0.4" header="0" footer="0"/>
  <pageSetup fitToHeight="2" horizontalDpi="600" verticalDpi="600" orientation="portrait" scale="71" r:id="rId2"/>
  <headerFooter alignWithMargins="0">
    <oddFooter>&amp;R&amp;"Arial"&amp;12&amp;D  &amp;P 0F &amp;N</oddFooter>
  </headerFooter>
  <rowBreaks count="1" manualBreakCount="1">
    <brk id="64" max="11" man="1"/>
  </rowBreaks>
</worksheet>
</file>

<file path=xl/worksheets/sheet3.xml><?xml version="1.0" encoding="utf-8"?>
<worksheet xmlns="http://schemas.openxmlformats.org/spreadsheetml/2006/main" xmlns:r="http://schemas.openxmlformats.org/officeDocument/2006/relationships">
  <dimension ref="A1:CO104"/>
  <sheetViews>
    <sheetView zoomScalePageLayoutView="0" workbookViewId="0" topLeftCell="A1">
      <pane ySplit="4" topLeftCell="BM48" activePane="bottomLeft" state="frozen"/>
      <selection pane="topLeft" activeCell="F90" sqref="F90"/>
      <selection pane="bottomLeft" activeCell="A77" sqref="A77"/>
    </sheetView>
  </sheetViews>
  <sheetFormatPr defaultColWidth="8.88671875" defaultRowHeight="15"/>
  <cols>
    <col min="1" max="1" width="25.21484375" style="1" customWidth="1"/>
    <col min="2" max="41" width="2.77734375" style="1" customWidth="1"/>
    <col min="42" max="51" width="2.77734375" style="0" customWidth="1"/>
  </cols>
  <sheetData>
    <row r="1" spans="1:53" s="114" customFormat="1" ht="15.75">
      <c r="A1" s="132">
        <v>41375</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row>
    <row r="2" spans="1:53" s="114" customFormat="1" ht="15.75">
      <c r="A2" s="133" t="s">
        <v>114</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row>
    <row r="3" spans="1:53" s="114" customFormat="1" ht="15.75">
      <c r="A3" s="131" t="s">
        <v>95</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row>
    <row r="4" spans="1:53" s="114" customFormat="1" ht="15.75" thickBot="1">
      <c r="A4" s="129" t="s">
        <v>116</v>
      </c>
      <c r="B4" s="130">
        <v>1</v>
      </c>
      <c r="C4" s="130">
        <f>B4+1</f>
        <v>2</v>
      </c>
      <c r="D4" s="130">
        <f aca="true" t="shared" si="0" ref="D4:AM4">C4+1</f>
        <v>3</v>
      </c>
      <c r="E4" s="130">
        <f t="shared" si="0"/>
        <v>4</v>
      </c>
      <c r="F4" s="130">
        <f t="shared" si="0"/>
        <v>5</v>
      </c>
      <c r="G4" s="130">
        <f t="shared" si="0"/>
        <v>6</v>
      </c>
      <c r="H4" s="130">
        <f t="shared" si="0"/>
        <v>7</v>
      </c>
      <c r="I4" s="130">
        <f t="shared" si="0"/>
        <v>8</v>
      </c>
      <c r="J4" s="130">
        <f t="shared" si="0"/>
        <v>9</v>
      </c>
      <c r="K4" s="130">
        <f t="shared" si="0"/>
        <v>10</v>
      </c>
      <c r="L4" s="130">
        <f t="shared" si="0"/>
        <v>11</v>
      </c>
      <c r="M4" s="130">
        <f t="shared" si="0"/>
        <v>12</v>
      </c>
      <c r="N4" s="130">
        <f t="shared" si="0"/>
        <v>13</v>
      </c>
      <c r="O4" s="130">
        <f t="shared" si="0"/>
        <v>14</v>
      </c>
      <c r="P4" s="130">
        <f t="shared" si="0"/>
        <v>15</v>
      </c>
      <c r="Q4" s="130">
        <f t="shared" si="0"/>
        <v>16</v>
      </c>
      <c r="R4" s="130">
        <f t="shared" si="0"/>
        <v>17</v>
      </c>
      <c r="S4" s="130">
        <f t="shared" si="0"/>
        <v>18</v>
      </c>
      <c r="T4" s="130">
        <f t="shared" si="0"/>
        <v>19</v>
      </c>
      <c r="U4" s="130">
        <f t="shared" si="0"/>
        <v>20</v>
      </c>
      <c r="V4" s="130">
        <f t="shared" si="0"/>
        <v>21</v>
      </c>
      <c r="W4" s="130">
        <f t="shared" si="0"/>
        <v>22</v>
      </c>
      <c r="X4" s="130">
        <f t="shared" si="0"/>
        <v>23</v>
      </c>
      <c r="Y4" s="130">
        <f t="shared" si="0"/>
        <v>24</v>
      </c>
      <c r="Z4" s="130">
        <f t="shared" si="0"/>
        <v>25</v>
      </c>
      <c r="AA4" s="130">
        <f t="shared" si="0"/>
        <v>26</v>
      </c>
      <c r="AB4" s="130">
        <f t="shared" si="0"/>
        <v>27</v>
      </c>
      <c r="AC4" s="130">
        <f t="shared" si="0"/>
        <v>28</v>
      </c>
      <c r="AD4" s="130">
        <f t="shared" si="0"/>
        <v>29</v>
      </c>
      <c r="AE4" s="130">
        <f t="shared" si="0"/>
        <v>30</v>
      </c>
      <c r="AF4" s="130">
        <f t="shared" si="0"/>
        <v>31</v>
      </c>
      <c r="AG4" s="130">
        <f t="shared" si="0"/>
        <v>32</v>
      </c>
      <c r="AH4" s="130">
        <f t="shared" si="0"/>
        <v>33</v>
      </c>
      <c r="AI4" s="130">
        <f t="shared" si="0"/>
        <v>34</v>
      </c>
      <c r="AJ4" s="130">
        <f t="shared" si="0"/>
        <v>35</v>
      </c>
      <c r="AK4" s="130">
        <f t="shared" si="0"/>
        <v>36</v>
      </c>
      <c r="AL4" s="130">
        <f t="shared" si="0"/>
        <v>37</v>
      </c>
      <c r="AM4" s="130">
        <f t="shared" si="0"/>
        <v>38</v>
      </c>
      <c r="AN4" s="130">
        <f aca="true" t="shared" si="1" ref="AN4:AY4">AM4+1</f>
        <v>39</v>
      </c>
      <c r="AO4" s="130">
        <f t="shared" si="1"/>
        <v>40</v>
      </c>
      <c r="AP4" s="130">
        <f t="shared" si="1"/>
        <v>41</v>
      </c>
      <c r="AQ4" s="130">
        <f t="shared" si="1"/>
        <v>42</v>
      </c>
      <c r="AR4" s="130">
        <f t="shared" si="1"/>
        <v>43</v>
      </c>
      <c r="AS4" s="130">
        <f t="shared" si="1"/>
        <v>44</v>
      </c>
      <c r="AT4" s="130">
        <f t="shared" si="1"/>
        <v>45</v>
      </c>
      <c r="AU4" s="130">
        <f t="shared" si="1"/>
        <v>46</v>
      </c>
      <c r="AV4" s="130">
        <f t="shared" si="1"/>
        <v>47</v>
      </c>
      <c r="AW4" s="130">
        <f t="shared" si="1"/>
        <v>48</v>
      </c>
      <c r="AX4" s="130">
        <f t="shared" si="1"/>
        <v>49</v>
      </c>
      <c r="AY4" s="130">
        <f t="shared" si="1"/>
        <v>50</v>
      </c>
      <c r="AZ4" s="130" t="s">
        <v>64</v>
      </c>
      <c r="BA4" s="130"/>
    </row>
    <row r="5" spans="1:53" s="114" customFormat="1" ht="16.5" customHeight="1" thickTop="1">
      <c r="A5" s="44" t="s">
        <v>75</v>
      </c>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row>
    <row r="6" spans="1:53" ht="16.5" customHeight="1">
      <c r="A6" s="16" t="s">
        <v>11</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row>
    <row r="7" spans="1:53" ht="16.5" customHeight="1">
      <c r="A7" s="16" t="s">
        <v>70</v>
      </c>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row>
    <row r="8" spans="1:53" ht="16.5" customHeight="1">
      <c r="A8" s="97"/>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row>
    <row r="9" spans="1:53" ht="16.5" customHeight="1">
      <c r="A9" s="96"/>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row>
    <row r="10" spans="1:53" ht="16.5" customHeight="1">
      <c r="A10" s="96"/>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row>
    <row r="11" spans="1:53" ht="16.5" customHeight="1">
      <c r="A11" s="29"/>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row>
    <row r="12" spans="1:53" ht="16.5" customHeight="1" thickBot="1">
      <c r="A12" s="36"/>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row>
    <row r="13" spans="1:53" ht="16.5" customHeight="1" thickTop="1">
      <c r="A13" s="44" t="s">
        <v>84</v>
      </c>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row>
    <row r="14" spans="1:53" ht="16.5" customHeight="1">
      <c r="A14" s="102" t="s">
        <v>11</v>
      </c>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row>
    <row r="15" spans="1:53" ht="16.5" customHeight="1">
      <c r="A15" s="192" t="s">
        <v>303</v>
      </c>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row>
    <row r="16" spans="1:53" ht="16.5" customHeight="1">
      <c r="A16" s="100"/>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row>
    <row r="17" spans="1:53" ht="16.5" customHeight="1">
      <c r="A17" s="166"/>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row>
    <row r="18" spans="1:53" ht="16.5" customHeight="1">
      <c r="A18" s="103"/>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row>
    <row r="19" spans="1:53" ht="16.5" customHeight="1">
      <c r="A19" s="105"/>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row>
    <row r="20" spans="1:53" ht="16.5" customHeight="1">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row>
    <row r="21" spans="1:53" ht="16.5" customHeight="1">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row>
    <row r="22" spans="1:53" ht="16.5" customHeight="1" thickBot="1">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row>
    <row r="23" spans="1:53" ht="16.5" customHeight="1" thickTop="1">
      <c r="A23" s="14" t="s">
        <v>76</v>
      </c>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row>
    <row r="24" spans="1:53" ht="16.5" customHeight="1">
      <c r="A24" s="16" t="s">
        <v>11</v>
      </c>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row>
    <row r="25" spans="1:53" ht="16.5" customHeight="1">
      <c r="A25" s="196" t="s">
        <v>304</v>
      </c>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row>
    <row r="26" spans="1:53" ht="16.5" customHeight="1">
      <c r="A26" s="97"/>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row>
    <row r="27" spans="1:53" ht="16.5" customHeight="1">
      <c r="A27" s="105"/>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row>
    <row r="28" spans="1:53" ht="16.5" customHeight="1">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row>
    <row r="29" spans="1:53" ht="16.5" customHeight="1">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row>
    <row r="30" spans="1:53" ht="16.5" customHeight="1" thickBot="1">
      <c r="A30" s="167"/>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row>
    <row r="31" spans="1:53" ht="16.5" customHeight="1" thickTop="1">
      <c r="A31" s="14" t="s">
        <v>78</v>
      </c>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row>
    <row r="32" spans="1:53" ht="16.5" customHeight="1">
      <c r="A32" s="102" t="s">
        <v>11</v>
      </c>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row>
    <row r="33" spans="1:53" ht="16.5" customHeight="1">
      <c r="A33" s="199" t="s">
        <v>305</v>
      </c>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row>
    <row r="34" spans="1:53" ht="16.5" customHeight="1">
      <c r="A34" s="200"/>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row>
    <row r="35" spans="1:53" ht="16.5" customHeight="1">
      <c r="A35" s="97"/>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row>
    <row r="36" spans="1:53" ht="16.5" customHeight="1">
      <c r="A36" s="105"/>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row>
    <row r="37" spans="1:53" ht="16.5" customHeight="1">
      <c r="A37" s="16"/>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row>
    <row r="38" spans="1:53" ht="16.5" customHeight="1" thickBot="1">
      <c r="A38" s="50"/>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row>
    <row r="39" spans="1:53" ht="16.5" customHeight="1" thickTop="1">
      <c r="A39" s="14" t="s">
        <v>77</v>
      </c>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row>
    <row r="40" spans="1:53" ht="16.5" customHeight="1">
      <c r="A40" s="16" t="s">
        <v>11</v>
      </c>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row>
    <row r="41" spans="1:53" ht="16.5" customHeight="1">
      <c r="A41" s="16" t="s">
        <v>71</v>
      </c>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row>
    <row r="42" spans="1:53" ht="16.5" customHeight="1">
      <c r="A42" s="97"/>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row>
    <row r="43" spans="1:53" ht="16.5" customHeight="1">
      <c r="A43" s="105"/>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row>
    <row r="44" spans="1:53" ht="16.5" customHeight="1">
      <c r="A44" s="53"/>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row>
    <row r="45" spans="1:53" ht="16.5" customHeight="1">
      <c r="A45" s="16"/>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row>
    <row r="46" spans="1:53" ht="16.5" customHeight="1" thickBot="1">
      <c r="A46" s="168"/>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row>
    <row r="47" spans="1:53" ht="16.5" customHeight="1" thickTop="1">
      <c r="A47" s="14" t="s">
        <v>72</v>
      </c>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row>
    <row r="48" spans="1:53" ht="16.5" customHeight="1">
      <c r="A48" s="16" t="s">
        <v>11</v>
      </c>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row>
    <row r="49" spans="1:53" ht="16.5" customHeight="1">
      <c r="A49" s="53" t="s">
        <v>73</v>
      </c>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row>
    <row r="50" spans="1:53" ht="16.5" customHeight="1">
      <c r="A50" s="97"/>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row>
    <row r="51" spans="1:53" ht="16.5" customHeight="1">
      <c r="A51" s="105"/>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row>
    <row r="52" spans="1:53" ht="16.5" customHeight="1">
      <c r="A52" s="29"/>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row>
    <row r="53" spans="1:53" ht="16.5" customHeight="1">
      <c r="A53" s="53"/>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row>
    <row r="54" spans="1:53" ht="16.5" customHeight="1">
      <c r="A54" s="16"/>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row>
    <row r="55" spans="1:53" ht="16.5" customHeight="1" thickBot="1">
      <c r="A55" s="168"/>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row>
    <row r="56" spans="1:53" ht="16.5" customHeight="1" thickTop="1">
      <c r="A56" s="171" t="s">
        <v>115</v>
      </c>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row>
    <row r="57" spans="1:53" ht="16.5" customHeight="1">
      <c r="A57" s="172" t="s">
        <v>11</v>
      </c>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row>
    <row r="58" spans="1:53" ht="16.5" customHeight="1">
      <c r="A58" s="271" t="s">
        <v>133</v>
      </c>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row>
    <row r="59" spans="1:53" ht="16.5" customHeight="1">
      <c r="A59" s="270"/>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row>
    <row r="60" spans="1:53" ht="16.5" customHeight="1">
      <c r="A60" s="12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row>
    <row r="61" spans="1:53" ht="16.5" customHeight="1">
      <c r="A61" s="266"/>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row>
    <row r="62" spans="1:53" ht="16.5" customHeight="1">
      <c r="A62" s="12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row>
    <row r="63" spans="1:53" ht="16.5" customHeight="1">
      <c r="A63" s="16"/>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row>
    <row r="64" spans="1:53" ht="16.5" customHeight="1" thickBot="1">
      <c r="A64" s="50"/>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row>
    <row r="65" spans="1:53" ht="16.5" customHeight="1" thickTop="1">
      <c r="A65" s="108" t="s">
        <v>79</v>
      </c>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row>
    <row r="66" spans="1:53" ht="16.5" customHeight="1">
      <c r="A66" s="109" t="s">
        <v>11</v>
      </c>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row>
    <row r="67" spans="1:53" ht="16.5" customHeight="1">
      <c r="A67" s="202" t="s">
        <v>142</v>
      </c>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row>
    <row r="68" spans="1:53" ht="16.5" customHeight="1">
      <c r="A68" s="97"/>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row>
    <row r="69" spans="1:53" ht="16.5" customHeight="1">
      <c r="A69" s="29"/>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row>
    <row r="70" spans="1:53" ht="16.5" customHeight="1">
      <c r="A70" s="16"/>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row>
    <row r="71" spans="1:53" ht="16.5" customHeight="1">
      <c r="A71" s="50"/>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row>
    <row r="72" spans="1:53" ht="16.5" customHeight="1" thickBot="1">
      <c r="A72" s="50"/>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row>
    <row r="73" spans="1:53" ht="16.5" customHeight="1" thickTop="1">
      <c r="A73" s="198" t="s">
        <v>314</v>
      </c>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row>
    <row r="74" spans="1:53" ht="16.5" customHeight="1">
      <c r="A74" s="186" t="s">
        <v>11</v>
      </c>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row>
    <row r="75" spans="1:53" ht="16.5" customHeight="1">
      <c r="A75" s="191" t="s">
        <v>306</v>
      </c>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row>
    <row r="76" spans="1:53" ht="16.5" customHeight="1">
      <c r="A76" s="193" t="s">
        <v>307</v>
      </c>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row>
    <row r="77" spans="1:53" ht="16.5" customHeight="1">
      <c r="A77" s="361"/>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row>
    <row r="78" spans="1:53" ht="16.5" customHeight="1">
      <c r="A78" s="29"/>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row>
    <row r="79" spans="1:53" ht="16.5" customHeight="1">
      <c r="A79" s="16"/>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row>
    <row r="80" spans="1:53" ht="16.5" customHeight="1" thickBot="1">
      <c r="A80" s="50"/>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row>
    <row r="81" spans="1:53" ht="16.5" customHeight="1" thickTop="1">
      <c r="A81" s="14" t="s">
        <v>313</v>
      </c>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row>
    <row r="82" spans="1:53" ht="16.5" customHeight="1">
      <c r="A82" s="16" t="s">
        <v>11</v>
      </c>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row>
    <row r="83" spans="1:53" ht="16.5" customHeight="1">
      <c r="A83" s="191" t="s">
        <v>308</v>
      </c>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row>
    <row r="84" spans="1:53" ht="16.5" customHeight="1">
      <c r="A84" s="193" t="s">
        <v>309</v>
      </c>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row>
    <row r="85" spans="1:53" ht="16.5" customHeight="1">
      <c r="A85" s="184"/>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row>
    <row r="86" spans="1:53" ht="16.5" customHeight="1">
      <c r="A86" s="53"/>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row>
    <row r="87" spans="1:53" ht="16.5" customHeight="1">
      <c r="A87" s="16"/>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row>
    <row r="88" spans="1:53" ht="16.5" customHeight="1">
      <c r="A88" s="50"/>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row>
    <row r="89" spans="1:53" ht="16.5" customHeight="1">
      <c r="A89" s="16"/>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row>
    <row r="90" spans="1:53" ht="16.5" customHeight="1" thickBot="1">
      <c r="A90" s="50"/>
      <c r="B90" s="169"/>
      <c r="C90" s="169"/>
      <c r="D90" s="169"/>
      <c r="E90" s="169"/>
      <c r="F90" s="169"/>
      <c r="G90" s="169"/>
      <c r="H90" s="169"/>
      <c r="I90" s="169"/>
      <c r="J90" s="169"/>
      <c r="K90" s="169"/>
      <c r="L90" s="169"/>
      <c r="M90" s="169"/>
      <c r="N90" s="169"/>
      <c r="O90" s="169"/>
      <c r="P90" s="169"/>
      <c r="Q90" s="169"/>
      <c r="R90" s="169"/>
      <c r="S90" s="169"/>
      <c r="T90" s="169"/>
      <c r="U90" s="169"/>
      <c r="V90" s="169"/>
      <c r="W90" s="169"/>
      <c r="X90" s="169"/>
      <c r="Y90" s="169"/>
      <c r="Z90" s="169"/>
      <c r="AA90" s="169"/>
      <c r="AB90" s="169"/>
      <c r="AC90" s="169"/>
      <c r="AD90" s="169"/>
      <c r="AE90" s="169"/>
      <c r="AF90" s="169"/>
      <c r="AG90" s="169"/>
      <c r="AH90" s="169"/>
      <c r="AI90" s="169"/>
      <c r="AJ90" s="169"/>
      <c r="AK90" s="169"/>
      <c r="AL90" s="169"/>
      <c r="AM90" s="169"/>
      <c r="AN90" s="169"/>
      <c r="AO90" s="169"/>
      <c r="AP90" s="169"/>
      <c r="AQ90" s="169"/>
      <c r="AR90" s="169"/>
      <c r="AS90" s="169"/>
      <c r="AT90" s="169"/>
      <c r="AU90" s="169"/>
      <c r="AV90" s="169"/>
      <c r="AW90" s="169"/>
      <c r="AX90" s="169"/>
      <c r="AY90" s="169"/>
      <c r="AZ90" s="169"/>
      <c r="BA90" s="169"/>
    </row>
    <row r="91" spans="1:53" ht="16.5" customHeight="1" thickTop="1">
      <c r="A91" s="14" t="s">
        <v>312</v>
      </c>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row>
    <row r="92" spans="1:53" ht="16.5" customHeight="1">
      <c r="A92" s="16" t="s">
        <v>11</v>
      </c>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row>
    <row r="93" spans="1:53" ht="16.5" customHeight="1">
      <c r="A93" s="191" t="s">
        <v>310</v>
      </c>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row>
    <row r="94" spans="1:53" ht="16.5" customHeight="1">
      <c r="A94" s="332"/>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row>
    <row r="95" spans="1:53" ht="16.5" customHeight="1">
      <c r="A95" s="16"/>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row>
    <row r="96" spans="1:53" ht="16.5" customHeight="1">
      <c r="A96" s="16"/>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row>
    <row r="97" spans="1:53" ht="16.5" customHeight="1">
      <c r="A97" s="16"/>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row>
    <row r="98" spans="1:53" ht="16.5" customHeight="1" thickBot="1">
      <c r="A98" s="334"/>
      <c r="B98" s="169"/>
      <c r="C98" s="169"/>
      <c r="D98" s="169"/>
      <c r="E98" s="169"/>
      <c r="F98" s="169"/>
      <c r="G98" s="169"/>
      <c r="H98" s="169"/>
      <c r="I98" s="169"/>
      <c r="J98" s="169"/>
      <c r="K98" s="169"/>
      <c r="L98" s="169"/>
      <c r="M98" s="169"/>
      <c r="N98" s="169"/>
      <c r="O98" s="169"/>
      <c r="P98" s="169"/>
      <c r="Q98" s="169"/>
      <c r="R98" s="169"/>
      <c r="S98" s="169"/>
      <c r="T98" s="169"/>
      <c r="U98" s="169"/>
      <c r="V98" s="169"/>
      <c r="W98" s="169"/>
      <c r="X98" s="169"/>
      <c r="Y98" s="169"/>
      <c r="Z98" s="169"/>
      <c r="AA98" s="169"/>
      <c r="AB98" s="169"/>
      <c r="AC98" s="169"/>
      <c r="AD98" s="169"/>
      <c r="AE98" s="169"/>
      <c r="AF98" s="169"/>
      <c r="AG98" s="169"/>
      <c r="AH98" s="169"/>
      <c r="AI98" s="169"/>
      <c r="AJ98" s="169"/>
      <c r="AK98" s="169"/>
      <c r="AL98" s="169"/>
      <c r="AM98" s="169"/>
      <c r="AN98" s="169"/>
      <c r="AO98" s="169"/>
      <c r="AP98" s="169"/>
      <c r="AQ98" s="169"/>
      <c r="AR98" s="169"/>
      <c r="AS98" s="169"/>
      <c r="AT98" s="169"/>
      <c r="AU98" s="169"/>
      <c r="AV98" s="169"/>
      <c r="AW98" s="169"/>
      <c r="AX98" s="169"/>
      <c r="AY98" s="169"/>
      <c r="AZ98" s="169"/>
      <c r="BA98" s="169"/>
    </row>
    <row r="99" spans="1:53" ht="16.5" customHeight="1" thickTop="1">
      <c r="A99" s="44" t="s">
        <v>311</v>
      </c>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row>
    <row r="100" spans="1:53" ht="16.5" customHeight="1">
      <c r="A100" s="16" t="s">
        <v>11</v>
      </c>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row>
    <row r="101" spans="1:53" ht="16.5" customHeight="1">
      <c r="A101" s="16" t="s">
        <v>13</v>
      </c>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row>
    <row r="102" spans="1:53" ht="16.5" customHeight="1">
      <c r="A102" s="53" t="s">
        <v>14</v>
      </c>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row>
    <row r="103" spans="1:93" ht="15.75" thickBot="1">
      <c r="A103" s="207"/>
      <c r="B103" s="345"/>
      <c r="C103" s="345"/>
      <c r="D103" s="345"/>
      <c r="E103" s="345"/>
      <c r="F103" s="345"/>
      <c r="G103" s="345"/>
      <c r="H103" s="345"/>
      <c r="I103" s="345"/>
      <c r="J103" s="345"/>
      <c r="K103" s="345"/>
      <c r="L103" s="345"/>
      <c r="M103" s="345"/>
      <c r="N103" s="345"/>
      <c r="O103" s="345"/>
      <c r="P103" s="345"/>
      <c r="Q103" s="345"/>
      <c r="R103" s="345"/>
      <c r="S103" s="345"/>
      <c r="T103" s="345"/>
      <c r="U103" s="345"/>
      <c r="V103" s="345"/>
      <c r="W103" s="345"/>
      <c r="X103" s="345"/>
      <c r="Y103" s="345"/>
      <c r="Z103" s="345"/>
      <c r="AA103" s="345"/>
      <c r="AB103" s="345"/>
      <c r="AC103" s="345"/>
      <c r="AD103" s="345"/>
      <c r="AE103" s="345"/>
      <c r="AF103" s="345"/>
      <c r="AG103" s="345"/>
      <c r="AH103" s="345"/>
      <c r="AI103" s="345"/>
      <c r="AJ103" s="345"/>
      <c r="AK103" s="345"/>
      <c r="AL103" s="345"/>
      <c r="AM103" s="345"/>
      <c r="AN103" s="345"/>
      <c r="AO103" s="345"/>
      <c r="AP103" s="346"/>
      <c r="AQ103" s="346"/>
      <c r="AR103" s="346"/>
      <c r="AS103" s="346"/>
      <c r="AT103" s="346"/>
      <c r="AU103" s="346"/>
      <c r="AV103" s="346"/>
      <c r="AW103" s="346"/>
      <c r="AX103" s="346"/>
      <c r="AY103" s="346"/>
      <c r="AZ103" s="346"/>
      <c r="BA103" s="346"/>
      <c r="BB103" s="114"/>
      <c r="BC103" s="114"/>
      <c r="BD103" s="114"/>
      <c r="BE103" s="114"/>
      <c r="BF103" s="114"/>
      <c r="BG103" s="114"/>
      <c r="BH103" s="114"/>
      <c r="BI103" s="114"/>
      <c r="BJ103" s="114"/>
      <c r="BK103" s="114"/>
      <c r="BL103" s="114"/>
      <c r="BM103" s="114"/>
      <c r="BN103" s="114"/>
      <c r="BO103" s="114"/>
      <c r="BP103" s="114"/>
      <c r="BQ103" s="114"/>
      <c r="BR103" s="114"/>
      <c r="BS103" s="114"/>
      <c r="BT103" s="114"/>
      <c r="BU103" s="114"/>
      <c r="BV103" s="114"/>
      <c r="BW103" s="114"/>
      <c r="BX103" s="114"/>
      <c r="BY103" s="114"/>
      <c r="BZ103" s="114"/>
      <c r="CA103" s="114"/>
      <c r="CB103" s="114"/>
      <c r="CC103" s="114"/>
      <c r="CD103" s="114"/>
      <c r="CE103" s="114"/>
      <c r="CF103" s="114"/>
      <c r="CG103" s="114"/>
      <c r="CH103" s="114"/>
      <c r="CI103" s="114"/>
      <c r="CJ103" s="114"/>
      <c r="CK103" s="114"/>
      <c r="CL103" s="114"/>
      <c r="CM103" s="114"/>
      <c r="CN103" s="114"/>
      <c r="CO103" s="114"/>
    </row>
    <row r="104" spans="42:93" ht="15.75" thickTop="1">
      <c r="AP104" s="114"/>
      <c r="AQ104" s="114"/>
      <c r="AR104" s="114"/>
      <c r="AS104" s="114"/>
      <c r="AT104" s="114"/>
      <c r="AU104" s="114"/>
      <c r="AV104" s="114"/>
      <c r="AW104" s="114"/>
      <c r="AX104" s="114"/>
      <c r="AY104" s="114"/>
      <c r="AZ104" s="114"/>
      <c r="BA104" s="114"/>
      <c r="BB104" s="114"/>
      <c r="BC104" s="114"/>
      <c r="BD104" s="114"/>
      <c r="BE104" s="114"/>
      <c r="BF104" s="114"/>
      <c r="BG104" s="114"/>
      <c r="BH104" s="114"/>
      <c r="BI104" s="114"/>
      <c r="BJ104" s="114"/>
      <c r="BK104" s="114"/>
      <c r="BL104" s="114"/>
      <c r="BM104" s="114"/>
      <c r="BN104" s="114"/>
      <c r="BO104" s="114"/>
      <c r="BP104" s="114"/>
      <c r="BQ104" s="114"/>
      <c r="BR104" s="114"/>
      <c r="BS104" s="114"/>
      <c r="BT104" s="114"/>
      <c r="BU104" s="114"/>
      <c r="BV104" s="114"/>
      <c r="BW104" s="114"/>
      <c r="BX104" s="114"/>
      <c r="BY104" s="114"/>
      <c r="BZ104" s="114"/>
      <c r="CA104" s="114"/>
      <c r="CB104" s="114"/>
      <c r="CC104" s="114"/>
      <c r="CD104" s="114"/>
      <c r="CE104" s="114"/>
      <c r="CF104" s="114"/>
      <c r="CG104" s="114"/>
      <c r="CH104" s="114"/>
      <c r="CI104" s="114"/>
      <c r="CJ104" s="114"/>
      <c r="CK104" s="114"/>
      <c r="CL104" s="114"/>
      <c r="CM104" s="114"/>
      <c r="CN104" s="114"/>
      <c r="CO104" s="114"/>
    </row>
  </sheetData>
  <sheetProtection/>
  <printOptions/>
  <pageMargins left="0.25" right="0.25" top="0.55" bottom="0.4" header="0" footer="0"/>
  <pageSetup fitToHeight="2" horizontalDpi="600" verticalDpi="600" orientation="landscape" paperSize="3" scale="79" r:id="rId1"/>
  <headerFooter alignWithMargins="0">
    <oddFooter>&amp;LTOWN OF WEST TISBURY&amp;R Printed &amp;D - Page &amp;P 0F &amp;N</oddFooter>
  </headerFooter>
  <rowBreaks count="1" manualBreakCount="1">
    <brk id="55" max="51" man="1"/>
  </rowBreaks>
</worksheet>
</file>

<file path=xl/worksheets/sheet4.xml><?xml version="1.0" encoding="utf-8"?>
<worksheet xmlns="http://schemas.openxmlformats.org/spreadsheetml/2006/main" xmlns:r="http://schemas.openxmlformats.org/officeDocument/2006/relationships">
  <sheetPr>
    <pageSetUpPr fitToPage="1"/>
  </sheetPr>
  <dimension ref="A1:AZ145"/>
  <sheetViews>
    <sheetView view="pageBreakPreview" zoomScale="60" zoomScaleNormal="87" zoomScalePageLayoutView="0" workbookViewId="0" topLeftCell="A1">
      <pane ySplit="5" topLeftCell="BM78" activePane="bottomLeft" state="frozen"/>
      <selection pane="topLeft" activeCell="F90" sqref="F90"/>
      <selection pane="bottomLeft" activeCell="A78" sqref="A78"/>
    </sheetView>
  </sheetViews>
  <sheetFormatPr defaultColWidth="8.88671875" defaultRowHeight="15"/>
  <cols>
    <col min="1" max="1" width="32.10546875" style="164" customWidth="1"/>
    <col min="2" max="2" width="2.88671875" style="165" customWidth="1"/>
    <col min="3" max="3" width="2.88671875" style="239" customWidth="1"/>
    <col min="4" max="4" width="2.88671875" style="114" customWidth="1"/>
    <col min="5" max="51" width="2.88671875" style="0" customWidth="1"/>
  </cols>
  <sheetData>
    <row r="1" spans="1:16" ht="15.75">
      <c r="A1" s="255" t="s">
        <v>8</v>
      </c>
      <c r="B1" s="114"/>
      <c r="C1" s="114"/>
      <c r="E1" s="114"/>
      <c r="O1" s="114"/>
      <c r="P1" s="114"/>
    </row>
    <row r="2" spans="1:17" ht="18">
      <c r="A2" s="256">
        <v>41219</v>
      </c>
      <c r="B2" s="114"/>
      <c r="C2" s="114"/>
      <c r="E2" s="114"/>
      <c r="N2" s="114"/>
      <c r="O2" s="114"/>
      <c r="P2" s="58" t="s">
        <v>95</v>
      </c>
      <c r="Q2" s="114"/>
    </row>
    <row r="3" spans="1:16" ht="15.75">
      <c r="A3" s="257" t="s">
        <v>9</v>
      </c>
      <c r="B3" s="114"/>
      <c r="C3" s="114"/>
      <c r="E3" s="114"/>
      <c r="O3" s="114"/>
      <c r="P3" s="114"/>
    </row>
    <row r="4" spans="2:3" ht="15">
      <c r="B4" s="114"/>
      <c r="C4" s="114"/>
    </row>
    <row r="5" spans="1:52" ht="15.75" thickBot="1">
      <c r="A5" s="258" t="s">
        <v>116</v>
      </c>
      <c r="B5" s="165">
        <v>1</v>
      </c>
      <c r="C5" s="239">
        <f>+B5+1</f>
        <v>2</v>
      </c>
      <c r="D5" s="239">
        <f aca="true" t="shared" si="0" ref="D5:AY5">+C5+1</f>
        <v>3</v>
      </c>
      <c r="E5" s="239">
        <f t="shared" si="0"/>
        <v>4</v>
      </c>
      <c r="F5" s="239">
        <f t="shared" si="0"/>
        <v>5</v>
      </c>
      <c r="G5" s="239">
        <f t="shared" si="0"/>
        <v>6</v>
      </c>
      <c r="H5" s="239">
        <f t="shared" si="0"/>
        <v>7</v>
      </c>
      <c r="I5" s="239">
        <f t="shared" si="0"/>
        <v>8</v>
      </c>
      <c r="J5" s="239">
        <f t="shared" si="0"/>
        <v>9</v>
      </c>
      <c r="K5" s="239">
        <f t="shared" si="0"/>
        <v>10</v>
      </c>
      <c r="L5" s="239">
        <f t="shared" si="0"/>
        <v>11</v>
      </c>
      <c r="M5" s="239">
        <f t="shared" si="0"/>
        <v>12</v>
      </c>
      <c r="N5" s="239">
        <f t="shared" si="0"/>
        <v>13</v>
      </c>
      <c r="O5" s="239">
        <f t="shared" si="0"/>
        <v>14</v>
      </c>
      <c r="P5" s="239">
        <f t="shared" si="0"/>
        <v>15</v>
      </c>
      <c r="Q5" s="239">
        <f t="shared" si="0"/>
        <v>16</v>
      </c>
      <c r="R5" s="239">
        <f t="shared" si="0"/>
        <v>17</v>
      </c>
      <c r="S5" s="239">
        <f t="shared" si="0"/>
        <v>18</v>
      </c>
      <c r="T5" s="239">
        <f t="shared" si="0"/>
        <v>19</v>
      </c>
      <c r="U5" s="239">
        <f t="shared" si="0"/>
        <v>20</v>
      </c>
      <c r="V5" s="239">
        <f t="shared" si="0"/>
        <v>21</v>
      </c>
      <c r="W5" s="239">
        <f t="shared" si="0"/>
        <v>22</v>
      </c>
      <c r="X5" s="239">
        <f t="shared" si="0"/>
        <v>23</v>
      </c>
      <c r="Y5" s="239">
        <f t="shared" si="0"/>
        <v>24</v>
      </c>
      <c r="Z5" s="239">
        <f t="shared" si="0"/>
        <v>25</v>
      </c>
      <c r="AA5" s="239">
        <f t="shared" si="0"/>
        <v>26</v>
      </c>
      <c r="AB5" s="239">
        <f t="shared" si="0"/>
        <v>27</v>
      </c>
      <c r="AC5" s="239">
        <f t="shared" si="0"/>
        <v>28</v>
      </c>
      <c r="AD5" s="239">
        <f t="shared" si="0"/>
        <v>29</v>
      </c>
      <c r="AE5" s="239">
        <f t="shared" si="0"/>
        <v>30</v>
      </c>
      <c r="AF5" s="239">
        <f t="shared" si="0"/>
        <v>31</v>
      </c>
      <c r="AG5" s="239">
        <f t="shared" si="0"/>
        <v>32</v>
      </c>
      <c r="AH5" s="239">
        <f t="shared" si="0"/>
        <v>33</v>
      </c>
      <c r="AI5" s="239">
        <f t="shared" si="0"/>
        <v>34</v>
      </c>
      <c r="AJ5" s="239">
        <f t="shared" si="0"/>
        <v>35</v>
      </c>
      <c r="AK5" s="239">
        <f t="shared" si="0"/>
        <v>36</v>
      </c>
      <c r="AL5" s="239">
        <f t="shared" si="0"/>
        <v>37</v>
      </c>
      <c r="AM5" s="239">
        <f t="shared" si="0"/>
        <v>38</v>
      </c>
      <c r="AN5" s="239">
        <f t="shared" si="0"/>
        <v>39</v>
      </c>
      <c r="AO5" s="239">
        <f t="shared" si="0"/>
        <v>40</v>
      </c>
      <c r="AP5" s="239">
        <f t="shared" si="0"/>
        <v>41</v>
      </c>
      <c r="AQ5" s="239">
        <f t="shared" si="0"/>
        <v>42</v>
      </c>
      <c r="AR5" s="239">
        <f t="shared" si="0"/>
        <v>43</v>
      </c>
      <c r="AS5" s="239">
        <f t="shared" si="0"/>
        <v>44</v>
      </c>
      <c r="AT5" s="239">
        <f t="shared" si="0"/>
        <v>45</v>
      </c>
      <c r="AU5" s="239">
        <f t="shared" si="0"/>
        <v>46</v>
      </c>
      <c r="AV5" s="239">
        <f t="shared" si="0"/>
        <v>47</v>
      </c>
      <c r="AW5" s="239">
        <f t="shared" si="0"/>
        <v>48</v>
      </c>
      <c r="AX5" s="239">
        <f t="shared" si="0"/>
        <v>49</v>
      </c>
      <c r="AY5" s="239">
        <f t="shared" si="0"/>
        <v>50</v>
      </c>
      <c r="AZ5" s="239" t="s">
        <v>64</v>
      </c>
    </row>
    <row r="6" spans="2:52" s="254" customFormat="1" ht="18.75" customHeight="1" thickBot="1" thickTop="1">
      <c r="B6" s="260"/>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c r="AM6" s="261"/>
      <c r="AN6" s="261"/>
      <c r="AO6" s="261"/>
      <c r="AP6" s="261"/>
      <c r="AQ6" s="261"/>
      <c r="AR6" s="261"/>
      <c r="AS6" s="261"/>
      <c r="AT6" s="261"/>
      <c r="AU6" s="261"/>
      <c r="AV6" s="261"/>
      <c r="AW6" s="261"/>
      <c r="AX6" s="261"/>
      <c r="AY6" s="261"/>
      <c r="AZ6" s="261"/>
    </row>
    <row r="7" spans="1:52" s="114" customFormat="1" ht="18.75" customHeight="1" thickTop="1">
      <c r="A7" s="360" t="s">
        <v>128</v>
      </c>
      <c r="B7" s="233"/>
      <c r="C7" s="233"/>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59"/>
      <c r="AL7" s="259"/>
      <c r="AM7" s="259"/>
      <c r="AN7" s="259"/>
      <c r="AO7" s="259"/>
      <c r="AP7" s="259"/>
      <c r="AQ7" s="259"/>
      <c r="AR7" s="259"/>
      <c r="AS7" s="259"/>
      <c r="AT7" s="259"/>
      <c r="AU7" s="259"/>
      <c r="AV7" s="259"/>
      <c r="AW7" s="259"/>
      <c r="AX7" s="259"/>
      <c r="AY7" s="259"/>
      <c r="AZ7" s="259"/>
    </row>
    <row r="8" spans="1:52" ht="18.75" customHeight="1">
      <c r="A8" s="359" t="s">
        <v>11</v>
      </c>
      <c r="B8" s="241"/>
      <c r="C8" s="241"/>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row>
    <row r="9" spans="1:52" ht="18.75" customHeight="1">
      <c r="A9" s="16" t="s">
        <v>276</v>
      </c>
      <c r="B9" s="241"/>
      <c r="C9" s="241"/>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K9" s="241"/>
      <c r="AL9" s="241"/>
      <c r="AM9" s="241"/>
      <c r="AN9" s="241"/>
      <c r="AO9" s="241"/>
      <c r="AP9" s="241"/>
      <c r="AQ9" s="241"/>
      <c r="AR9" s="241"/>
      <c r="AS9" s="241"/>
      <c r="AT9" s="241"/>
      <c r="AU9" s="241"/>
      <c r="AV9" s="241"/>
      <c r="AW9" s="241"/>
      <c r="AX9" s="241"/>
      <c r="AY9" s="241"/>
      <c r="AZ9" s="241"/>
    </row>
    <row r="10" spans="1:52" ht="18.75" customHeight="1">
      <c r="A10" s="102" t="s">
        <v>129</v>
      </c>
      <c r="B10" s="241"/>
      <c r="C10" s="241"/>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row>
    <row r="11" spans="1:52" ht="18.75" customHeight="1">
      <c r="A11" s="100" t="s">
        <v>277</v>
      </c>
      <c r="B11" s="241"/>
      <c r="C11" s="241"/>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row>
    <row r="12" spans="1:52" ht="18.75" customHeight="1">
      <c r="A12" s="100" t="s">
        <v>278</v>
      </c>
      <c r="B12" s="241"/>
      <c r="C12" s="241"/>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row>
    <row r="13" spans="1:52" ht="18.75" customHeight="1">
      <c r="A13" s="105"/>
      <c r="B13" s="241"/>
      <c r="C13" s="241"/>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2"/>
      <c r="AQ13" s="242"/>
      <c r="AR13" s="242"/>
      <c r="AS13" s="242"/>
      <c r="AT13" s="242"/>
      <c r="AU13" s="242"/>
      <c r="AV13" s="242"/>
      <c r="AW13" s="242"/>
      <c r="AX13" s="242"/>
      <c r="AY13" s="242"/>
      <c r="AZ13" s="242"/>
    </row>
    <row r="14" spans="1:52" ht="18.75" customHeight="1">
      <c r="A14" s="229"/>
      <c r="B14" s="229"/>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3"/>
      <c r="AY14" s="243"/>
      <c r="AZ14" s="243"/>
    </row>
    <row r="15" spans="1:52" ht="18.75" customHeight="1">
      <c r="A15" s="230"/>
      <c r="B15" s="230"/>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row>
    <row r="16" spans="1:52" ht="18.75" customHeight="1">
      <c r="A16" s="230"/>
      <c r="B16" s="230"/>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row>
    <row r="17" spans="1:52" ht="18.75" customHeight="1">
      <c r="A17" s="231"/>
      <c r="B17" s="231"/>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row>
    <row r="18" spans="1:52" ht="18.75" customHeight="1" thickBot="1">
      <c r="A18" s="232"/>
      <c r="B18" s="232"/>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row>
    <row r="19" spans="1:52" ht="18.75" customHeight="1" thickTop="1">
      <c r="A19" s="233" t="s">
        <v>46</v>
      </c>
      <c r="B19" s="233"/>
      <c r="C19" s="246"/>
      <c r="D19" s="246"/>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6"/>
    </row>
    <row r="20" spans="1:52" ht="18.75" customHeight="1">
      <c r="A20" s="226" t="s">
        <v>11</v>
      </c>
      <c r="B20" s="241"/>
      <c r="C20" s="240"/>
      <c r="D20" s="240"/>
      <c r="E20" s="240"/>
      <c r="F20" s="240"/>
      <c r="G20" s="240"/>
      <c r="H20" s="240"/>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40"/>
      <c r="AG20" s="240"/>
      <c r="AH20" s="240"/>
      <c r="AI20" s="240"/>
      <c r="AJ20" s="240"/>
      <c r="AK20" s="240"/>
      <c r="AL20" s="240"/>
      <c r="AM20" s="240"/>
      <c r="AN20" s="240"/>
      <c r="AO20" s="240"/>
      <c r="AP20" s="240"/>
      <c r="AQ20" s="240"/>
      <c r="AR20" s="240"/>
      <c r="AS20" s="240"/>
      <c r="AT20" s="240"/>
      <c r="AU20" s="240"/>
      <c r="AV20" s="240"/>
      <c r="AW20" s="240"/>
      <c r="AX20" s="240"/>
      <c r="AY20" s="240"/>
      <c r="AZ20" s="240"/>
    </row>
    <row r="21" spans="1:52" ht="18.75" customHeight="1">
      <c r="A21" s="16" t="s">
        <v>269</v>
      </c>
      <c r="B21" s="241"/>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c r="AX21" s="240"/>
      <c r="AY21" s="240"/>
      <c r="AZ21" s="240"/>
    </row>
    <row r="22" spans="1:52" ht="18.75" customHeight="1">
      <c r="A22" s="16" t="s">
        <v>261</v>
      </c>
      <c r="B22" s="241"/>
      <c r="C22" s="240"/>
      <c r="D22" s="240"/>
      <c r="E22" s="240"/>
      <c r="F22" s="240"/>
      <c r="G22" s="240"/>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0"/>
      <c r="AY22" s="240"/>
      <c r="AZ22" s="240"/>
    </row>
    <row r="23" spans="1:52" ht="18.75" customHeight="1">
      <c r="A23" s="227"/>
      <c r="B23" s="241"/>
      <c r="C23" s="241"/>
      <c r="D23" s="241"/>
      <c r="E23" s="241"/>
      <c r="F23" s="241"/>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row>
    <row r="24" spans="1:52" ht="18.75" customHeight="1">
      <c r="A24" s="234"/>
      <c r="B24" s="234"/>
      <c r="C24" s="247"/>
      <c r="D24" s="247"/>
      <c r="E24" s="247"/>
      <c r="F24" s="247"/>
      <c r="G24" s="247"/>
      <c r="H24" s="247"/>
      <c r="I24" s="247"/>
      <c r="J24" s="247"/>
      <c r="K24" s="247"/>
      <c r="L24" s="247"/>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row>
    <row r="25" spans="1:52" ht="18.75" customHeight="1">
      <c r="A25" s="235"/>
      <c r="B25" s="235"/>
      <c r="C25" s="248"/>
      <c r="D25" s="248"/>
      <c r="E25" s="248"/>
      <c r="F25" s="248"/>
      <c r="G25" s="248"/>
      <c r="H25" s="248"/>
      <c r="I25" s="248"/>
      <c r="J25" s="248"/>
      <c r="K25" s="248"/>
      <c r="L25" s="248"/>
      <c r="M25" s="248"/>
      <c r="N25" s="248"/>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48"/>
      <c r="AV25" s="248"/>
      <c r="AW25" s="248"/>
      <c r="AX25" s="248"/>
      <c r="AY25" s="248"/>
      <c r="AZ25" s="248"/>
    </row>
    <row r="26" spans="1:52" ht="18.75" customHeight="1">
      <c r="A26" s="226"/>
      <c r="B26" s="226"/>
      <c r="C26" s="240"/>
      <c r="D26" s="240"/>
      <c r="E26" s="240"/>
      <c r="F26" s="240"/>
      <c r="G26" s="240"/>
      <c r="H26" s="240"/>
      <c r="I26" s="240"/>
      <c r="J26" s="240"/>
      <c r="K26" s="240"/>
      <c r="L26" s="240"/>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0"/>
      <c r="AM26" s="240"/>
      <c r="AN26" s="240"/>
      <c r="AO26" s="240"/>
      <c r="AP26" s="240"/>
      <c r="AQ26" s="240"/>
      <c r="AR26" s="240"/>
      <c r="AS26" s="240"/>
      <c r="AT26" s="240"/>
      <c r="AU26" s="240"/>
      <c r="AV26" s="240"/>
      <c r="AW26" s="240"/>
      <c r="AX26" s="240"/>
      <c r="AY26" s="240"/>
      <c r="AZ26" s="240"/>
    </row>
    <row r="27" spans="1:52" ht="18.75" customHeight="1" thickBot="1">
      <c r="A27" s="232"/>
      <c r="B27" s="232"/>
      <c r="C27" s="245"/>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5"/>
      <c r="AN27" s="245"/>
      <c r="AO27" s="245"/>
      <c r="AP27" s="245"/>
      <c r="AQ27" s="245"/>
      <c r="AR27" s="245"/>
      <c r="AS27" s="245"/>
      <c r="AT27" s="245"/>
      <c r="AU27" s="245"/>
      <c r="AV27" s="245"/>
      <c r="AW27" s="245"/>
      <c r="AX27" s="245"/>
      <c r="AY27" s="245"/>
      <c r="AZ27" s="245"/>
    </row>
    <row r="28" spans="1:52" ht="18.75" customHeight="1" thickTop="1">
      <c r="A28" s="233" t="s">
        <v>52</v>
      </c>
      <c r="B28" s="233"/>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46"/>
      <c r="AT28" s="246"/>
      <c r="AU28" s="246"/>
      <c r="AV28" s="246"/>
      <c r="AW28" s="246"/>
      <c r="AX28" s="246"/>
      <c r="AY28" s="246"/>
      <c r="AZ28" s="246"/>
    </row>
    <row r="29" spans="1:52" ht="18.75" customHeight="1">
      <c r="A29" s="226" t="s">
        <v>11</v>
      </c>
      <c r="B29" s="226"/>
      <c r="C29" s="240"/>
      <c r="D29" s="240"/>
      <c r="E29" s="240"/>
      <c r="F29" s="240"/>
      <c r="G29" s="240"/>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0"/>
      <c r="AY29" s="240"/>
      <c r="AZ29" s="240"/>
    </row>
    <row r="30" spans="1:52" ht="18.75" customHeight="1">
      <c r="A30" s="16" t="s">
        <v>279</v>
      </c>
      <c r="B30" s="241"/>
      <c r="C30" s="240"/>
      <c r="D30" s="240"/>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0"/>
      <c r="AY30" s="240"/>
      <c r="AZ30" s="240"/>
    </row>
    <row r="31" spans="1:52" ht="18.75" customHeight="1">
      <c r="A31" s="16" t="s">
        <v>271</v>
      </c>
      <c r="B31" s="241"/>
      <c r="C31" s="243"/>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row>
    <row r="32" spans="1:52" ht="18.75" customHeight="1">
      <c r="A32" s="16" t="s">
        <v>280</v>
      </c>
      <c r="B32" s="241"/>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row>
    <row r="33" spans="1:52" ht="18.75" customHeight="1">
      <c r="A33" s="226"/>
      <c r="B33" s="226"/>
      <c r="C33" s="240"/>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0"/>
      <c r="AZ33" s="240"/>
    </row>
    <row r="34" spans="1:52" ht="18.75" customHeight="1" thickBot="1">
      <c r="A34" s="232"/>
      <c r="B34" s="232"/>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245"/>
      <c r="AL34" s="245"/>
      <c r="AM34" s="245"/>
      <c r="AN34" s="245"/>
      <c r="AO34" s="245"/>
      <c r="AP34" s="245"/>
      <c r="AQ34" s="245"/>
      <c r="AR34" s="245"/>
      <c r="AS34" s="245"/>
      <c r="AT34" s="245"/>
      <c r="AU34" s="245"/>
      <c r="AV34" s="245"/>
      <c r="AW34" s="245"/>
      <c r="AX34" s="245"/>
      <c r="AY34" s="245"/>
      <c r="AZ34" s="245"/>
    </row>
    <row r="35" spans="1:52" ht="18.75" customHeight="1" thickTop="1">
      <c r="A35" s="233" t="s">
        <v>53</v>
      </c>
      <c r="B35" s="233"/>
      <c r="C35" s="246"/>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6"/>
      <c r="AZ35" s="246"/>
    </row>
    <row r="36" spans="1:52" ht="18.75" customHeight="1">
      <c r="A36" s="226" t="s">
        <v>11</v>
      </c>
      <c r="B36" s="226"/>
      <c r="C36" s="240"/>
      <c r="D36" s="240"/>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row>
    <row r="37" spans="1:52" ht="18.75" customHeight="1">
      <c r="A37" s="16" t="s">
        <v>272</v>
      </c>
      <c r="B37" s="241"/>
      <c r="C37" s="240"/>
      <c r="D37" s="240"/>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0"/>
      <c r="AY37" s="240"/>
      <c r="AZ37" s="240"/>
    </row>
    <row r="38" spans="1:52" ht="18.75" customHeight="1">
      <c r="A38" s="16" t="s">
        <v>152</v>
      </c>
      <c r="B38" s="241"/>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row>
    <row r="39" spans="1:52" ht="18.75" customHeight="1">
      <c r="A39" s="235"/>
      <c r="B39" s="235"/>
      <c r="C39" s="248"/>
      <c r="D39" s="248"/>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8"/>
      <c r="AY39" s="248"/>
      <c r="AZ39" s="248"/>
    </row>
    <row r="40" spans="1:52" ht="18.75" customHeight="1">
      <c r="A40" s="226"/>
      <c r="B40" s="226"/>
      <c r="C40" s="240"/>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c r="AV40" s="240"/>
      <c r="AW40" s="240"/>
      <c r="AX40" s="240"/>
      <c r="AY40" s="240"/>
      <c r="AZ40" s="240"/>
    </row>
    <row r="41" spans="1:52" ht="18.75" customHeight="1" thickBot="1">
      <c r="A41" s="232"/>
      <c r="B41" s="232"/>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5"/>
      <c r="AR41" s="245"/>
      <c r="AS41" s="245"/>
      <c r="AT41" s="245"/>
      <c r="AU41" s="245"/>
      <c r="AV41" s="245"/>
      <c r="AW41" s="245"/>
      <c r="AX41" s="245"/>
      <c r="AY41" s="245"/>
      <c r="AZ41" s="245"/>
    </row>
    <row r="42" spans="1:52" ht="18.75" customHeight="1" thickTop="1">
      <c r="A42" s="233" t="s">
        <v>54</v>
      </c>
      <c r="B42" s="233"/>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row>
    <row r="43" spans="1:52" ht="18.75" customHeight="1">
      <c r="A43" s="226" t="s">
        <v>11</v>
      </c>
      <c r="B43" s="226"/>
      <c r="C43" s="240"/>
      <c r="D43" s="240"/>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row>
    <row r="44" spans="1:52" ht="18.75" customHeight="1">
      <c r="A44" s="16" t="s">
        <v>154</v>
      </c>
      <c r="B44" s="241"/>
      <c r="C44" s="240"/>
      <c r="D44" s="240"/>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c r="AW44" s="240"/>
      <c r="AX44" s="240"/>
      <c r="AY44" s="240"/>
      <c r="AZ44" s="240"/>
    </row>
    <row r="45" spans="1:52" s="253" customFormat="1" ht="18.75" customHeight="1">
      <c r="A45" s="229"/>
      <c r="B45" s="229"/>
      <c r="C45" s="243"/>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row>
    <row r="46" spans="1:52" s="114" customFormat="1" ht="18.75" customHeight="1">
      <c r="A46" s="231"/>
      <c r="B46" s="231"/>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row>
    <row r="47" spans="1:52" ht="18.75" customHeight="1">
      <c r="A47" s="226"/>
      <c r="B47" s="226"/>
      <c r="C47" s="240"/>
      <c r="D47" s="240"/>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row>
    <row r="48" spans="1:52" ht="18.75" customHeight="1" thickBot="1">
      <c r="A48" s="232"/>
      <c r="B48" s="232"/>
      <c r="C48" s="245"/>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c r="AM48" s="245"/>
      <c r="AN48" s="245"/>
      <c r="AO48" s="245"/>
      <c r="AP48" s="245"/>
      <c r="AQ48" s="245"/>
      <c r="AR48" s="245"/>
      <c r="AS48" s="245"/>
      <c r="AT48" s="245"/>
      <c r="AU48" s="245"/>
      <c r="AV48" s="245"/>
      <c r="AW48" s="245"/>
      <c r="AX48" s="245"/>
      <c r="AY48" s="245"/>
      <c r="AZ48" s="245"/>
    </row>
    <row r="49" spans="1:52" ht="18.75" customHeight="1" thickTop="1">
      <c r="A49" s="233" t="s">
        <v>55</v>
      </c>
      <c r="B49" s="233"/>
      <c r="C49" s="246"/>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row>
    <row r="50" spans="1:52" ht="18.75" customHeight="1">
      <c r="A50" s="226" t="s">
        <v>11</v>
      </c>
      <c r="B50" s="226"/>
      <c r="C50" s="240"/>
      <c r="D50" s="240"/>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0"/>
      <c r="AY50" s="240"/>
      <c r="AZ50" s="240"/>
    </row>
    <row r="51" spans="1:52" ht="18.75" customHeight="1">
      <c r="A51" s="16" t="s">
        <v>130</v>
      </c>
      <c r="B51" s="241"/>
      <c r="C51" s="241"/>
      <c r="D51" s="241"/>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row>
    <row r="52" spans="1:52" ht="18.75" customHeight="1">
      <c r="A52" s="228"/>
      <c r="B52" s="22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row>
    <row r="53" spans="1:52" ht="18.75" customHeight="1">
      <c r="A53" s="162"/>
      <c r="B53" s="162"/>
      <c r="C53" s="242"/>
      <c r="D53" s="242"/>
      <c r="E53" s="242"/>
      <c r="F53" s="242"/>
      <c r="G53" s="242"/>
      <c r="H53" s="242"/>
      <c r="I53" s="242"/>
      <c r="J53" s="242"/>
      <c r="K53" s="242"/>
      <c r="L53" s="242"/>
      <c r="M53" s="242"/>
      <c r="N53" s="242"/>
      <c r="O53" s="242"/>
      <c r="P53" s="242"/>
      <c r="Q53" s="242"/>
      <c r="R53" s="242"/>
      <c r="S53" s="242"/>
      <c r="T53" s="242"/>
      <c r="U53" s="242"/>
      <c r="V53" s="242"/>
      <c r="W53" s="242"/>
      <c r="X53" s="242"/>
      <c r="Y53" s="242"/>
      <c r="Z53" s="242"/>
      <c r="AA53" s="242"/>
      <c r="AB53" s="242"/>
      <c r="AC53" s="242"/>
      <c r="AD53" s="242"/>
      <c r="AE53" s="242"/>
      <c r="AF53" s="242"/>
      <c r="AG53" s="242"/>
      <c r="AH53" s="242"/>
      <c r="AI53" s="242"/>
      <c r="AJ53" s="242"/>
      <c r="AK53" s="242"/>
      <c r="AL53" s="242"/>
      <c r="AM53" s="242"/>
      <c r="AN53" s="242"/>
      <c r="AO53" s="242"/>
      <c r="AP53" s="242"/>
      <c r="AQ53" s="242"/>
      <c r="AR53" s="242"/>
      <c r="AS53" s="242"/>
      <c r="AT53" s="242"/>
      <c r="AU53" s="242"/>
      <c r="AV53" s="242"/>
      <c r="AW53" s="242"/>
      <c r="AX53" s="242"/>
      <c r="AY53" s="242"/>
      <c r="AZ53" s="242"/>
    </row>
    <row r="54" spans="1:52" ht="18.75" customHeight="1">
      <c r="A54" s="226"/>
      <c r="B54" s="226"/>
      <c r="C54" s="240"/>
      <c r="D54" s="240"/>
      <c r="E54" s="240"/>
      <c r="F54" s="240"/>
      <c r="G54" s="240"/>
      <c r="H54" s="240"/>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40"/>
      <c r="AG54" s="240"/>
      <c r="AH54" s="240"/>
      <c r="AI54" s="240"/>
      <c r="AJ54" s="240"/>
      <c r="AK54" s="240"/>
      <c r="AL54" s="240"/>
      <c r="AM54" s="240"/>
      <c r="AN54" s="240"/>
      <c r="AO54" s="240"/>
      <c r="AP54" s="240"/>
      <c r="AQ54" s="240"/>
      <c r="AR54" s="240"/>
      <c r="AS54" s="240"/>
      <c r="AT54" s="240"/>
      <c r="AU54" s="240"/>
      <c r="AV54" s="240"/>
      <c r="AW54" s="240"/>
      <c r="AX54" s="240"/>
      <c r="AY54" s="240"/>
      <c r="AZ54" s="240"/>
    </row>
    <row r="55" spans="1:52" ht="18.75" customHeight="1">
      <c r="A55" s="229"/>
      <c r="B55" s="229"/>
      <c r="C55" s="243"/>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row>
    <row r="56" spans="1:52" ht="18.75" customHeight="1">
      <c r="A56" s="236"/>
      <c r="B56" s="236"/>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0"/>
      <c r="AX56" s="170"/>
      <c r="AY56" s="170"/>
      <c r="AZ56" s="170"/>
    </row>
    <row r="57" spans="1:52" ht="18.75" customHeight="1">
      <c r="A57" s="230"/>
      <c r="B57" s="230"/>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row>
    <row r="58" spans="1:52" ht="18.75" customHeight="1">
      <c r="A58" s="230"/>
      <c r="B58" s="230"/>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row>
    <row r="59" spans="1:52" ht="18.75" customHeight="1">
      <c r="A59" s="231"/>
      <c r="B59" s="231"/>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row>
    <row r="60" spans="1:52" ht="18.75" customHeight="1">
      <c r="A60" s="226"/>
      <c r="B60" s="226"/>
      <c r="C60" s="240"/>
      <c r="D60" s="240"/>
      <c r="E60" s="240"/>
      <c r="F60" s="240"/>
      <c r="G60" s="240"/>
      <c r="H60" s="240"/>
      <c r="I60" s="240"/>
      <c r="J60" s="240"/>
      <c r="K60" s="240"/>
      <c r="L60" s="240"/>
      <c r="M60" s="240"/>
      <c r="N60" s="240"/>
      <c r="O60" s="240"/>
      <c r="P60" s="240"/>
      <c r="Q60" s="240"/>
      <c r="R60" s="240"/>
      <c r="S60" s="240"/>
      <c r="T60" s="240"/>
      <c r="U60" s="240"/>
      <c r="V60" s="240"/>
      <c r="W60" s="240"/>
      <c r="X60" s="240"/>
      <c r="Y60" s="240"/>
      <c r="Z60" s="240"/>
      <c r="AA60" s="240"/>
      <c r="AB60" s="240"/>
      <c r="AC60" s="240"/>
      <c r="AD60" s="240"/>
      <c r="AE60" s="240"/>
      <c r="AF60" s="240"/>
      <c r="AG60" s="240"/>
      <c r="AH60" s="240"/>
      <c r="AI60" s="240"/>
      <c r="AJ60" s="240"/>
      <c r="AK60" s="240"/>
      <c r="AL60" s="240"/>
      <c r="AM60" s="240"/>
      <c r="AN60" s="240"/>
      <c r="AO60" s="240"/>
      <c r="AP60" s="240"/>
      <c r="AQ60" s="240"/>
      <c r="AR60" s="240"/>
      <c r="AS60" s="240"/>
      <c r="AT60" s="240"/>
      <c r="AU60" s="240"/>
      <c r="AV60" s="240"/>
      <c r="AW60" s="240"/>
      <c r="AX60" s="240"/>
      <c r="AY60" s="240"/>
      <c r="AZ60" s="240"/>
    </row>
    <row r="61" spans="1:52" ht="18.75" customHeight="1" thickBot="1">
      <c r="A61" s="232"/>
      <c r="B61" s="245"/>
      <c r="C61" s="245"/>
      <c r="D61" s="245"/>
      <c r="E61" s="245"/>
      <c r="F61" s="245"/>
      <c r="G61" s="245"/>
      <c r="H61" s="245"/>
      <c r="I61" s="245"/>
      <c r="J61" s="245"/>
      <c r="K61" s="245"/>
      <c r="L61" s="245"/>
      <c r="M61" s="245"/>
      <c r="N61" s="245"/>
      <c r="O61" s="245"/>
      <c r="P61" s="245"/>
      <c r="Q61" s="245"/>
      <c r="R61" s="245"/>
      <c r="S61" s="245"/>
      <c r="T61" s="245"/>
      <c r="U61" s="245"/>
      <c r="V61" s="245"/>
      <c r="W61" s="245"/>
      <c r="X61" s="245"/>
      <c r="Y61" s="245"/>
      <c r="Z61" s="245"/>
      <c r="AA61" s="245"/>
      <c r="AB61" s="245"/>
      <c r="AC61" s="245"/>
      <c r="AD61" s="245"/>
      <c r="AE61" s="245"/>
      <c r="AF61" s="245"/>
      <c r="AG61" s="245"/>
      <c r="AH61" s="245"/>
      <c r="AI61" s="245"/>
      <c r="AJ61" s="245"/>
      <c r="AK61" s="245"/>
      <c r="AL61" s="245"/>
      <c r="AM61" s="245"/>
      <c r="AN61" s="245"/>
      <c r="AO61" s="245"/>
      <c r="AP61" s="245"/>
      <c r="AQ61" s="245"/>
      <c r="AR61" s="245"/>
      <c r="AS61" s="245"/>
      <c r="AT61" s="245"/>
      <c r="AU61" s="245"/>
      <c r="AV61" s="245"/>
      <c r="AW61" s="245"/>
      <c r="AX61" s="245"/>
      <c r="AY61" s="245"/>
      <c r="AZ61" s="245"/>
    </row>
    <row r="62" spans="1:52" ht="18.75" customHeight="1" thickTop="1">
      <c r="A62" s="357" t="s">
        <v>281</v>
      </c>
      <c r="B62" s="246"/>
      <c r="C62" s="246"/>
      <c r="D62" s="246"/>
      <c r="E62" s="246"/>
      <c r="F62" s="246"/>
      <c r="G62" s="246"/>
      <c r="H62" s="246"/>
      <c r="I62" s="246"/>
      <c r="J62" s="246"/>
      <c r="K62" s="246"/>
      <c r="L62" s="246"/>
      <c r="M62" s="246"/>
      <c r="N62" s="246"/>
      <c r="O62" s="246"/>
      <c r="P62" s="246"/>
      <c r="Q62" s="246"/>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46"/>
      <c r="AP62" s="246"/>
      <c r="AQ62" s="246"/>
      <c r="AR62" s="246"/>
      <c r="AS62" s="246"/>
      <c r="AT62" s="246"/>
      <c r="AU62" s="246"/>
      <c r="AV62" s="246"/>
      <c r="AW62" s="246"/>
      <c r="AX62" s="246"/>
      <c r="AY62" s="246"/>
      <c r="AZ62" s="246"/>
    </row>
    <row r="63" spans="1:52" ht="18.75" customHeight="1">
      <c r="A63" s="16" t="s">
        <v>11</v>
      </c>
      <c r="B63" s="240"/>
      <c r="C63" s="240"/>
      <c r="D63" s="240"/>
      <c r="E63" s="240"/>
      <c r="F63" s="240"/>
      <c r="G63" s="240"/>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0"/>
      <c r="AY63" s="240"/>
      <c r="AZ63" s="240"/>
    </row>
    <row r="64" spans="1:52" ht="18.75" customHeight="1">
      <c r="A64" s="16" t="s">
        <v>282</v>
      </c>
      <c r="B64" s="248"/>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row>
    <row r="65" spans="1:52" ht="18.75" customHeight="1">
      <c r="A65" s="229"/>
      <c r="B65" s="243"/>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row>
    <row r="66" spans="1:52" ht="18.75" customHeight="1">
      <c r="A66" s="230"/>
      <c r="B66" s="230"/>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row>
    <row r="67" spans="1:52" ht="18.75" customHeight="1">
      <c r="A67" s="230"/>
      <c r="B67" s="230"/>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row>
    <row r="68" spans="1:52" ht="18.75" customHeight="1">
      <c r="A68" s="231"/>
      <c r="B68" s="231"/>
      <c r="C68" s="244"/>
      <c r="D68" s="244"/>
      <c r="E68" s="244"/>
      <c r="F68" s="244"/>
      <c r="G68" s="244"/>
      <c r="H68" s="244"/>
      <c r="I68" s="244"/>
      <c r="J68" s="244"/>
      <c r="K68" s="244"/>
      <c r="L68" s="244"/>
      <c r="M68" s="244"/>
      <c r="N68" s="244"/>
      <c r="O68" s="244"/>
      <c r="P68" s="244"/>
      <c r="Q68" s="244"/>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c r="AQ68" s="244"/>
      <c r="AR68" s="244"/>
      <c r="AS68" s="244"/>
      <c r="AT68" s="244"/>
      <c r="AU68" s="244"/>
      <c r="AV68" s="244"/>
      <c r="AW68" s="244"/>
      <c r="AX68" s="244"/>
      <c r="AY68" s="244"/>
      <c r="AZ68" s="244"/>
    </row>
    <row r="69" spans="1:52" ht="18.75" customHeight="1" thickBot="1">
      <c r="A69" s="232"/>
      <c r="B69" s="232"/>
      <c r="C69" s="245"/>
      <c r="D69" s="245"/>
      <c r="E69" s="245"/>
      <c r="F69" s="245"/>
      <c r="G69" s="245"/>
      <c r="H69" s="245"/>
      <c r="I69" s="245"/>
      <c r="J69" s="245"/>
      <c r="K69" s="245"/>
      <c r="L69" s="245"/>
      <c r="M69" s="245"/>
      <c r="N69" s="245"/>
      <c r="O69" s="245"/>
      <c r="P69" s="245"/>
      <c r="Q69" s="245"/>
      <c r="R69" s="245"/>
      <c r="S69" s="245"/>
      <c r="T69" s="245"/>
      <c r="U69" s="245"/>
      <c r="V69" s="245"/>
      <c r="W69" s="245"/>
      <c r="X69" s="245"/>
      <c r="Y69" s="245"/>
      <c r="Z69" s="245"/>
      <c r="AA69" s="245"/>
      <c r="AB69" s="245"/>
      <c r="AC69" s="245"/>
      <c r="AD69" s="245"/>
      <c r="AE69" s="245"/>
      <c r="AF69" s="245"/>
      <c r="AG69" s="245"/>
      <c r="AH69" s="245"/>
      <c r="AI69" s="245"/>
      <c r="AJ69" s="245"/>
      <c r="AK69" s="245"/>
      <c r="AL69" s="245"/>
      <c r="AM69" s="245"/>
      <c r="AN69" s="245"/>
      <c r="AO69" s="245"/>
      <c r="AP69" s="245"/>
      <c r="AQ69" s="245"/>
      <c r="AR69" s="245"/>
      <c r="AS69" s="245"/>
      <c r="AT69" s="245"/>
      <c r="AU69" s="245"/>
      <c r="AV69" s="245"/>
      <c r="AW69" s="245"/>
      <c r="AX69" s="245"/>
      <c r="AY69" s="245"/>
      <c r="AZ69" s="245"/>
    </row>
    <row r="70" spans="1:52" ht="18.75" customHeight="1" thickTop="1">
      <c r="A70" s="357" t="s">
        <v>283</v>
      </c>
      <c r="B70" s="246"/>
      <c r="C70" s="246"/>
      <c r="D70" s="246"/>
      <c r="E70" s="246"/>
      <c r="F70" s="246"/>
      <c r="G70" s="246"/>
      <c r="H70" s="246"/>
      <c r="I70" s="246"/>
      <c r="J70" s="246"/>
      <c r="K70" s="246"/>
      <c r="L70" s="246"/>
      <c r="M70" s="246"/>
      <c r="N70" s="246"/>
      <c r="O70" s="246"/>
      <c r="P70" s="246"/>
      <c r="Q70" s="246"/>
      <c r="R70" s="246"/>
      <c r="S70" s="246"/>
      <c r="T70" s="246"/>
      <c r="U70" s="246"/>
      <c r="V70" s="246"/>
      <c r="W70" s="246"/>
      <c r="X70" s="246"/>
      <c r="Y70" s="246"/>
      <c r="Z70" s="246"/>
      <c r="AA70" s="246"/>
      <c r="AB70" s="246"/>
      <c r="AC70" s="246"/>
      <c r="AD70" s="246"/>
      <c r="AE70" s="246"/>
      <c r="AF70" s="246"/>
      <c r="AG70" s="246"/>
      <c r="AH70" s="246"/>
      <c r="AI70" s="246"/>
      <c r="AJ70" s="246"/>
      <c r="AK70" s="246"/>
      <c r="AL70" s="246"/>
      <c r="AM70" s="246"/>
      <c r="AN70" s="246"/>
      <c r="AO70" s="246"/>
      <c r="AP70" s="246"/>
      <c r="AQ70" s="246"/>
      <c r="AR70" s="246"/>
      <c r="AS70" s="246"/>
      <c r="AT70" s="246"/>
      <c r="AU70" s="246"/>
      <c r="AV70" s="246"/>
      <c r="AW70" s="246"/>
      <c r="AX70" s="246"/>
      <c r="AY70" s="246"/>
      <c r="AZ70" s="246"/>
    </row>
    <row r="71" spans="1:52" ht="18.75" customHeight="1">
      <c r="A71" s="16" t="s">
        <v>11</v>
      </c>
      <c r="B71" s="240"/>
      <c r="C71" s="240"/>
      <c r="D71" s="240"/>
      <c r="E71" s="240"/>
      <c r="F71" s="240"/>
      <c r="G71" s="240"/>
      <c r="H71" s="240"/>
      <c r="I71" s="240"/>
      <c r="J71" s="240"/>
      <c r="K71" s="240"/>
      <c r="L71" s="240"/>
      <c r="M71" s="240"/>
      <c r="N71" s="240"/>
      <c r="O71" s="240"/>
      <c r="P71" s="240"/>
      <c r="Q71" s="240"/>
      <c r="R71" s="240"/>
      <c r="S71" s="240"/>
      <c r="T71" s="240"/>
      <c r="U71" s="240"/>
      <c r="V71" s="240"/>
      <c r="W71" s="240"/>
      <c r="X71" s="240"/>
      <c r="Y71" s="240"/>
      <c r="Z71" s="240"/>
      <c r="AA71" s="240"/>
      <c r="AB71" s="240"/>
      <c r="AC71" s="240"/>
      <c r="AD71" s="240"/>
      <c r="AE71" s="240"/>
      <c r="AF71" s="240"/>
      <c r="AG71" s="240"/>
      <c r="AH71" s="240"/>
      <c r="AI71" s="240"/>
      <c r="AJ71" s="240"/>
      <c r="AK71" s="240"/>
      <c r="AL71" s="240"/>
      <c r="AM71" s="240"/>
      <c r="AN71" s="240"/>
      <c r="AO71" s="240"/>
      <c r="AP71" s="240"/>
      <c r="AQ71" s="240"/>
      <c r="AR71" s="240"/>
      <c r="AS71" s="240"/>
      <c r="AT71" s="240"/>
      <c r="AU71" s="240"/>
      <c r="AV71" s="240"/>
      <c r="AW71" s="240"/>
      <c r="AX71" s="240"/>
      <c r="AY71" s="240"/>
      <c r="AZ71" s="240"/>
    </row>
    <row r="72" spans="1:52" ht="18.75" customHeight="1">
      <c r="A72" s="53" t="s">
        <v>267</v>
      </c>
      <c r="B72" s="248"/>
      <c r="C72" s="248"/>
      <c r="D72" s="248"/>
      <c r="E72" s="248"/>
      <c r="F72" s="248"/>
      <c r="G72" s="248"/>
      <c r="H72" s="248"/>
      <c r="I72" s="248"/>
      <c r="J72" s="248"/>
      <c r="K72" s="248"/>
      <c r="L72" s="248"/>
      <c r="M72" s="248"/>
      <c r="N72" s="248"/>
      <c r="O72" s="248"/>
      <c r="P72" s="248"/>
      <c r="Q72" s="248"/>
      <c r="R72" s="248"/>
      <c r="S72" s="248"/>
      <c r="T72" s="248"/>
      <c r="U72" s="248"/>
      <c r="V72" s="248"/>
      <c r="W72" s="248"/>
      <c r="X72" s="248"/>
      <c r="Y72" s="248"/>
      <c r="Z72" s="248"/>
      <c r="AA72" s="248"/>
      <c r="AB72" s="248"/>
      <c r="AC72" s="248"/>
      <c r="AD72" s="248"/>
      <c r="AE72" s="248"/>
      <c r="AF72" s="248"/>
      <c r="AG72" s="248"/>
      <c r="AH72" s="248"/>
      <c r="AI72" s="248"/>
      <c r="AJ72" s="248"/>
      <c r="AK72" s="248"/>
      <c r="AL72" s="248"/>
      <c r="AM72" s="248"/>
      <c r="AN72" s="248"/>
      <c r="AO72" s="248"/>
      <c r="AP72" s="248"/>
      <c r="AQ72" s="248"/>
      <c r="AR72" s="248"/>
      <c r="AS72" s="248"/>
      <c r="AT72" s="248"/>
      <c r="AU72" s="248"/>
      <c r="AV72" s="248"/>
      <c r="AW72" s="248"/>
      <c r="AX72" s="248"/>
      <c r="AY72" s="248"/>
      <c r="AZ72" s="248"/>
    </row>
    <row r="73" spans="1:52" ht="18.75" customHeight="1">
      <c r="A73" s="229"/>
      <c r="B73" s="243"/>
      <c r="C73" s="243"/>
      <c r="D73" s="243"/>
      <c r="E73" s="243"/>
      <c r="F73" s="243"/>
      <c r="G73" s="243"/>
      <c r="H73" s="243"/>
      <c r="I73" s="243"/>
      <c r="J73" s="243"/>
      <c r="K73" s="243"/>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row>
    <row r="74" spans="1:52" ht="18.75" customHeight="1">
      <c r="A74" s="237"/>
      <c r="B74" s="237"/>
      <c r="C74" s="249"/>
      <c r="D74" s="249"/>
      <c r="E74" s="249"/>
      <c r="F74" s="249"/>
      <c r="G74" s="249"/>
      <c r="H74" s="249"/>
      <c r="I74" s="249"/>
      <c r="J74" s="249"/>
      <c r="K74" s="249"/>
      <c r="L74" s="249"/>
      <c r="M74" s="249"/>
      <c r="N74" s="249"/>
      <c r="O74" s="249"/>
      <c r="P74" s="249"/>
      <c r="Q74" s="249"/>
      <c r="R74" s="249"/>
      <c r="S74" s="249"/>
      <c r="T74" s="249"/>
      <c r="U74" s="249"/>
      <c r="V74" s="249"/>
      <c r="W74" s="249"/>
      <c r="X74" s="249"/>
      <c r="Y74" s="249"/>
      <c r="Z74" s="249"/>
      <c r="AA74" s="249"/>
      <c r="AB74" s="249"/>
      <c r="AC74" s="249"/>
      <c r="AD74" s="249"/>
      <c r="AE74" s="249"/>
      <c r="AF74" s="249"/>
      <c r="AG74" s="249"/>
      <c r="AH74" s="249"/>
      <c r="AI74" s="249"/>
      <c r="AJ74" s="249"/>
      <c r="AK74" s="249"/>
      <c r="AL74" s="249"/>
      <c r="AM74" s="249"/>
      <c r="AN74" s="249"/>
      <c r="AO74" s="249"/>
      <c r="AP74" s="249"/>
      <c r="AQ74" s="249"/>
      <c r="AR74" s="249"/>
      <c r="AS74" s="249"/>
      <c r="AT74" s="249"/>
      <c r="AU74" s="249"/>
      <c r="AV74" s="249"/>
      <c r="AW74" s="249"/>
      <c r="AX74" s="249"/>
      <c r="AY74" s="249"/>
      <c r="AZ74" s="249"/>
    </row>
    <row r="75" spans="1:52" ht="18.75" customHeight="1">
      <c r="A75" s="237"/>
      <c r="B75" s="237"/>
      <c r="C75" s="249"/>
      <c r="D75" s="249"/>
      <c r="E75" s="249"/>
      <c r="F75" s="249"/>
      <c r="G75" s="249"/>
      <c r="H75" s="249"/>
      <c r="I75" s="249"/>
      <c r="J75" s="249"/>
      <c r="K75" s="249"/>
      <c r="L75" s="249"/>
      <c r="M75" s="249"/>
      <c r="N75" s="249"/>
      <c r="O75" s="249"/>
      <c r="P75" s="249"/>
      <c r="Q75" s="249"/>
      <c r="R75" s="249"/>
      <c r="S75" s="249"/>
      <c r="T75" s="249"/>
      <c r="U75" s="249"/>
      <c r="V75" s="249"/>
      <c r="W75" s="249"/>
      <c r="X75" s="249"/>
      <c r="Y75" s="249"/>
      <c r="Z75" s="249"/>
      <c r="AA75" s="249"/>
      <c r="AB75" s="249"/>
      <c r="AC75" s="249"/>
      <c r="AD75" s="249"/>
      <c r="AE75" s="249"/>
      <c r="AF75" s="249"/>
      <c r="AG75" s="249"/>
      <c r="AH75" s="249"/>
      <c r="AI75" s="249"/>
      <c r="AJ75" s="249"/>
      <c r="AK75" s="249"/>
      <c r="AL75" s="249"/>
      <c r="AM75" s="249"/>
      <c r="AN75" s="249"/>
      <c r="AO75" s="249"/>
      <c r="AP75" s="249"/>
      <c r="AQ75" s="249"/>
      <c r="AR75" s="249"/>
      <c r="AS75" s="249"/>
      <c r="AT75" s="249"/>
      <c r="AU75" s="249"/>
      <c r="AV75" s="249"/>
      <c r="AW75" s="249"/>
      <c r="AX75" s="249"/>
      <c r="AY75" s="249"/>
      <c r="AZ75" s="249"/>
    </row>
    <row r="76" spans="1:52" ht="18.75" customHeight="1">
      <c r="A76" s="231"/>
      <c r="B76" s="231"/>
      <c r="C76" s="244"/>
      <c r="D76" s="244"/>
      <c r="E76" s="244"/>
      <c r="F76" s="244"/>
      <c r="G76" s="244"/>
      <c r="H76" s="244"/>
      <c r="I76" s="244"/>
      <c r="J76" s="244"/>
      <c r="K76" s="244"/>
      <c r="L76" s="244"/>
      <c r="M76" s="244"/>
      <c r="N76" s="244"/>
      <c r="O76" s="244"/>
      <c r="P76" s="244"/>
      <c r="Q76" s="244"/>
      <c r="R76" s="244"/>
      <c r="S76" s="244"/>
      <c r="T76" s="244"/>
      <c r="U76" s="244"/>
      <c r="V76" s="244"/>
      <c r="W76" s="244"/>
      <c r="X76" s="244"/>
      <c r="Y76" s="244"/>
      <c r="Z76" s="244"/>
      <c r="AA76" s="244"/>
      <c r="AB76" s="244"/>
      <c r="AC76" s="244"/>
      <c r="AD76" s="244"/>
      <c r="AE76" s="244"/>
      <c r="AF76" s="244"/>
      <c r="AG76" s="244"/>
      <c r="AH76" s="244"/>
      <c r="AI76" s="244"/>
      <c r="AJ76" s="244"/>
      <c r="AK76" s="244"/>
      <c r="AL76" s="244"/>
      <c r="AM76" s="244"/>
      <c r="AN76" s="244"/>
      <c r="AO76" s="244"/>
      <c r="AP76" s="244"/>
      <c r="AQ76" s="244"/>
      <c r="AR76" s="244"/>
      <c r="AS76" s="244"/>
      <c r="AT76" s="244"/>
      <c r="AU76" s="244"/>
      <c r="AV76" s="244"/>
      <c r="AW76" s="244"/>
      <c r="AX76" s="244"/>
      <c r="AY76" s="244"/>
      <c r="AZ76" s="244"/>
    </row>
    <row r="77" spans="1:52" ht="18.75" customHeight="1" thickBot="1">
      <c r="A77" s="232"/>
      <c r="B77" s="232"/>
      <c r="C77" s="245"/>
      <c r="D77" s="245"/>
      <c r="E77" s="245"/>
      <c r="F77" s="245"/>
      <c r="G77" s="245"/>
      <c r="H77" s="245"/>
      <c r="I77" s="245"/>
      <c r="J77" s="245"/>
      <c r="K77" s="245"/>
      <c r="L77" s="245"/>
      <c r="M77" s="245"/>
      <c r="N77" s="245"/>
      <c r="O77" s="245"/>
      <c r="P77" s="245"/>
      <c r="Q77" s="245"/>
      <c r="R77" s="245"/>
      <c r="S77" s="245"/>
      <c r="T77" s="245"/>
      <c r="U77" s="245"/>
      <c r="V77" s="245"/>
      <c r="W77" s="245"/>
      <c r="X77" s="245"/>
      <c r="Y77" s="245"/>
      <c r="Z77" s="245"/>
      <c r="AA77" s="245"/>
      <c r="AB77" s="245"/>
      <c r="AC77" s="245"/>
      <c r="AD77" s="245"/>
      <c r="AE77" s="245"/>
      <c r="AF77" s="245"/>
      <c r="AG77" s="245"/>
      <c r="AH77" s="245"/>
      <c r="AI77" s="245"/>
      <c r="AJ77" s="245"/>
      <c r="AK77" s="245"/>
      <c r="AL77" s="245"/>
      <c r="AM77" s="245"/>
      <c r="AN77" s="245"/>
      <c r="AO77" s="245"/>
      <c r="AP77" s="245"/>
      <c r="AQ77" s="245"/>
      <c r="AR77" s="245"/>
      <c r="AS77" s="245"/>
      <c r="AT77" s="245"/>
      <c r="AU77" s="245"/>
      <c r="AV77" s="245"/>
      <c r="AW77" s="245"/>
      <c r="AX77" s="245"/>
      <c r="AY77" s="245"/>
      <c r="AZ77" s="245"/>
    </row>
    <row r="78" spans="1:52" ht="18.75" customHeight="1" thickTop="1">
      <c r="A78" s="233" t="s">
        <v>57</v>
      </c>
      <c r="B78" s="233"/>
      <c r="C78" s="246"/>
      <c r="D78" s="246"/>
      <c r="E78" s="246"/>
      <c r="F78" s="246"/>
      <c r="G78" s="246"/>
      <c r="H78" s="246"/>
      <c r="I78" s="246"/>
      <c r="J78" s="246"/>
      <c r="K78" s="246"/>
      <c r="L78" s="246"/>
      <c r="M78" s="246"/>
      <c r="N78" s="246"/>
      <c r="O78" s="246"/>
      <c r="P78" s="246"/>
      <c r="Q78" s="246"/>
      <c r="R78" s="246"/>
      <c r="S78" s="246"/>
      <c r="T78" s="246"/>
      <c r="U78" s="246"/>
      <c r="V78" s="246"/>
      <c r="W78" s="246"/>
      <c r="X78" s="246"/>
      <c r="Y78" s="246"/>
      <c r="Z78" s="246"/>
      <c r="AA78" s="246"/>
      <c r="AB78" s="246"/>
      <c r="AC78" s="246"/>
      <c r="AD78" s="246"/>
      <c r="AE78" s="246"/>
      <c r="AF78" s="246"/>
      <c r="AG78" s="246"/>
      <c r="AH78" s="246"/>
      <c r="AI78" s="246"/>
      <c r="AJ78" s="246"/>
      <c r="AK78" s="246"/>
      <c r="AL78" s="246"/>
      <c r="AM78" s="246"/>
      <c r="AN78" s="246"/>
      <c r="AO78" s="246"/>
      <c r="AP78" s="246"/>
      <c r="AQ78" s="246"/>
      <c r="AR78" s="246"/>
      <c r="AS78" s="246"/>
      <c r="AT78" s="246"/>
      <c r="AU78" s="246"/>
      <c r="AV78" s="246"/>
      <c r="AW78" s="246"/>
      <c r="AX78" s="246"/>
      <c r="AY78" s="246"/>
      <c r="AZ78" s="246"/>
    </row>
    <row r="79" spans="1:52" ht="18.75" customHeight="1">
      <c r="A79" s="226" t="s">
        <v>11</v>
      </c>
      <c r="B79" s="226"/>
      <c r="C79" s="240"/>
      <c r="D79" s="240"/>
      <c r="E79" s="240"/>
      <c r="F79" s="240"/>
      <c r="G79" s="240"/>
      <c r="H79" s="240"/>
      <c r="I79" s="240"/>
      <c r="J79" s="240"/>
      <c r="K79" s="240"/>
      <c r="L79" s="240"/>
      <c r="M79" s="240"/>
      <c r="N79" s="240"/>
      <c r="O79" s="240"/>
      <c r="P79" s="240"/>
      <c r="Q79" s="240"/>
      <c r="R79" s="240"/>
      <c r="S79" s="240"/>
      <c r="T79" s="240"/>
      <c r="U79" s="240"/>
      <c r="V79" s="240"/>
      <c r="W79" s="240"/>
      <c r="X79" s="240"/>
      <c r="Y79" s="240"/>
      <c r="Z79" s="240"/>
      <c r="AA79" s="240"/>
      <c r="AB79" s="240"/>
      <c r="AC79" s="240"/>
      <c r="AD79" s="240"/>
      <c r="AE79" s="240"/>
      <c r="AF79" s="240"/>
      <c r="AG79" s="240"/>
      <c r="AH79" s="240"/>
      <c r="AI79" s="240"/>
      <c r="AJ79" s="240"/>
      <c r="AK79" s="240"/>
      <c r="AL79" s="240"/>
      <c r="AM79" s="240"/>
      <c r="AN79" s="240"/>
      <c r="AO79" s="240"/>
      <c r="AP79" s="240"/>
      <c r="AQ79" s="240"/>
      <c r="AR79" s="240"/>
      <c r="AS79" s="240"/>
      <c r="AT79" s="240"/>
      <c r="AU79" s="240"/>
      <c r="AV79" s="240"/>
      <c r="AW79" s="240"/>
      <c r="AX79" s="240"/>
      <c r="AY79" s="240"/>
      <c r="AZ79" s="240"/>
    </row>
    <row r="80" spans="1:52" ht="18.75" customHeight="1">
      <c r="A80" s="199" t="s">
        <v>123</v>
      </c>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row>
    <row r="81" spans="1:52" ht="18.75" customHeight="1">
      <c r="A81" s="105" t="s">
        <v>132</v>
      </c>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row>
    <row r="82" spans="1:52" ht="18.75" customHeight="1">
      <c r="A82" s="199" t="s">
        <v>89</v>
      </c>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row>
    <row r="83" spans="1:52" ht="18.75" customHeight="1">
      <c r="A83" s="218" t="s">
        <v>183</v>
      </c>
      <c r="B83" s="243"/>
      <c r="C83" s="243"/>
      <c r="D83" s="243"/>
      <c r="E83" s="243"/>
      <c r="F83" s="243"/>
      <c r="G83" s="243"/>
      <c r="H83" s="243"/>
      <c r="I83" s="243"/>
      <c r="J83" s="243"/>
      <c r="K83" s="243"/>
      <c r="L83" s="243"/>
      <c r="M83" s="243"/>
      <c r="N83" s="243"/>
      <c r="O83" s="243"/>
      <c r="P83" s="243"/>
      <c r="Q83" s="243"/>
      <c r="R83" s="243"/>
      <c r="S83" s="243"/>
      <c r="T83" s="243"/>
      <c r="U83" s="243"/>
      <c r="V83" s="243"/>
      <c r="W83" s="243"/>
      <c r="X83" s="243"/>
      <c r="Y83" s="243"/>
      <c r="Z83" s="243"/>
      <c r="AA83" s="243"/>
      <c r="AB83" s="243"/>
      <c r="AC83" s="243"/>
      <c r="AD83" s="243"/>
      <c r="AE83" s="243"/>
      <c r="AF83" s="243"/>
      <c r="AG83" s="243"/>
      <c r="AH83" s="243"/>
      <c r="AI83" s="243"/>
      <c r="AJ83" s="243"/>
      <c r="AK83" s="243"/>
      <c r="AL83" s="243"/>
      <c r="AM83" s="243"/>
      <c r="AN83" s="243"/>
      <c r="AO83" s="243"/>
      <c r="AP83" s="243"/>
      <c r="AQ83" s="243"/>
      <c r="AR83" s="243"/>
      <c r="AS83" s="243"/>
      <c r="AT83" s="243"/>
      <c r="AU83" s="243"/>
      <c r="AV83" s="243"/>
      <c r="AW83" s="243"/>
      <c r="AX83" s="243"/>
      <c r="AY83" s="243"/>
      <c r="AZ83" s="243"/>
    </row>
    <row r="84" spans="1:52" ht="18.75" customHeight="1">
      <c r="A84" s="105" t="s">
        <v>268</v>
      </c>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row>
    <row r="85" spans="1:52" ht="18.75" customHeight="1">
      <c r="A85" s="358" t="s">
        <v>297</v>
      </c>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row>
    <row r="86" spans="1:52" ht="18.75" customHeight="1">
      <c r="A86" s="193" t="s">
        <v>296</v>
      </c>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row>
    <row r="87" spans="1:52" ht="18.75" customHeight="1">
      <c r="A87" s="193"/>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row>
    <row r="88" spans="1:52" ht="18.75" customHeight="1">
      <c r="A88" s="68"/>
      <c r="B88" s="22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row>
    <row r="89" spans="1:52" ht="18.75" customHeight="1">
      <c r="A89" s="68"/>
      <c r="B89" s="22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row>
    <row r="90" spans="1:52" ht="18.75" customHeight="1">
      <c r="A90" s="68"/>
      <c r="B90" s="22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row>
    <row r="91" spans="1:52" ht="18.75" customHeight="1">
      <c r="A91" s="68"/>
      <c r="B91" s="22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row>
    <row r="92" spans="1:52" ht="18.75" customHeight="1">
      <c r="A92" s="68"/>
      <c r="B92" s="22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row>
    <row r="93" spans="1:52" ht="18.75" customHeight="1">
      <c r="A93" s="68"/>
      <c r="B93" s="22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row>
    <row r="94" spans="1:52" ht="18.75" customHeight="1">
      <c r="A94" s="68"/>
      <c r="B94" s="22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row>
    <row r="95" spans="1:52" ht="18.75" customHeight="1">
      <c r="A95" s="68"/>
      <c r="B95" s="22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row>
    <row r="96" spans="1:52" ht="18.75" customHeight="1">
      <c r="A96" s="231"/>
      <c r="B96" s="231"/>
      <c r="C96" s="244"/>
      <c r="D96" s="244"/>
      <c r="E96" s="244"/>
      <c r="F96" s="244"/>
      <c r="G96" s="244"/>
      <c r="H96" s="244"/>
      <c r="I96" s="244"/>
      <c r="J96" s="244"/>
      <c r="K96" s="244"/>
      <c r="L96" s="244"/>
      <c r="M96" s="244"/>
      <c r="N96" s="244"/>
      <c r="O96" s="244"/>
      <c r="P96" s="244"/>
      <c r="Q96" s="244"/>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row>
    <row r="97" spans="1:52" ht="18.75" customHeight="1" thickBot="1">
      <c r="A97" s="232"/>
      <c r="B97" s="232"/>
      <c r="C97" s="245"/>
      <c r="D97" s="245"/>
      <c r="E97" s="245"/>
      <c r="F97" s="245"/>
      <c r="G97" s="245"/>
      <c r="H97" s="245"/>
      <c r="I97" s="245"/>
      <c r="J97" s="245"/>
      <c r="K97" s="245"/>
      <c r="L97" s="245"/>
      <c r="M97" s="245"/>
      <c r="N97" s="245"/>
      <c r="O97" s="245"/>
      <c r="P97" s="245"/>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5"/>
    </row>
    <row r="98" spans="1:52" ht="18.75" customHeight="1" thickTop="1">
      <c r="A98" s="233" t="s">
        <v>59</v>
      </c>
      <c r="B98" s="233"/>
      <c r="C98" s="246"/>
      <c r="D98" s="246"/>
      <c r="E98" s="246"/>
      <c r="F98" s="246"/>
      <c r="G98" s="246"/>
      <c r="H98" s="246"/>
      <c r="I98" s="246"/>
      <c r="J98" s="246"/>
      <c r="K98" s="246"/>
      <c r="L98" s="246"/>
      <c r="M98" s="246"/>
      <c r="N98" s="246"/>
      <c r="O98" s="246"/>
      <c r="P98" s="246"/>
      <c r="Q98" s="246"/>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6"/>
    </row>
    <row r="99" spans="1:52" ht="18.75" customHeight="1">
      <c r="A99" s="227" t="s">
        <v>11</v>
      </c>
      <c r="B99" s="226"/>
      <c r="C99" s="240"/>
      <c r="D99" s="240"/>
      <c r="E99" s="240"/>
      <c r="F99" s="240"/>
      <c r="G99" s="240"/>
      <c r="H99" s="240"/>
      <c r="I99" s="240"/>
      <c r="J99" s="240"/>
      <c r="K99" s="240"/>
      <c r="L99" s="240"/>
      <c r="M99" s="240"/>
      <c r="N99" s="240"/>
      <c r="O99" s="240"/>
      <c r="P99" s="240"/>
      <c r="Q99" s="240"/>
      <c r="R99" s="240"/>
      <c r="S99" s="240"/>
      <c r="T99" s="240"/>
      <c r="U99" s="240"/>
      <c r="V99" s="240"/>
      <c r="W99" s="240"/>
      <c r="X99" s="240"/>
      <c r="Y99" s="240"/>
      <c r="Z99" s="240"/>
      <c r="AA99" s="240"/>
      <c r="AB99" s="240"/>
      <c r="AC99" s="240"/>
      <c r="AD99" s="240"/>
      <c r="AE99" s="240"/>
      <c r="AF99" s="240"/>
      <c r="AG99" s="240"/>
      <c r="AH99" s="240"/>
      <c r="AI99" s="240"/>
      <c r="AJ99" s="240"/>
      <c r="AK99" s="240"/>
      <c r="AL99" s="240"/>
      <c r="AM99" s="240"/>
      <c r="AN99" s="240"/>
      <c r="AO99" s="240"/>
      <c r="AP99" s="240"/>
      <c r="AQ99" s="240"/>
      <c r="AR99" s="240"/>
      <c r="AS99" s="240"/>
      <c r="AT99" s="240"/>
      <c r="AU99" s="240"/>
      <c r="AV99" s="240"/>
      <c r="AW99" s="240"/>
      <c r="AX99" s="240"/>
      <c r="AY99" s="240"/>
      <c r="AZ99" s="240"/>
    </row>
    <row r="100" spans="1:52" ht="18.75" customHeight="1">
      <c r="A100" s="96" t="s">
        <v>131</v>
      </c>
      <c r="B100" s="250"/>
      <c r="C100" s="250"/>
      <c r="D100" s="250"/>
      <c r="E100" s="250"/>
      <c r="F100" s="250"/>
      <c r="G100" s="250"/>
      <c r="H100" s="250"/>
      <c r="I100" s="250"/>
      <c r="J100" s="250"/>
      <c r="K100" s="250"/>
      <c r="L100" s="250"/>
      <c r="M100" s="250"/>
      <c r="N100" s="250"/>
      <c r="O100" s="250"/>
      <c r="P100" s="250"/>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0"/>
    </row>
    <row r="101" spans="1:52" ht="18.75" customHeight="1">
      <c r="A101" s="218" t="s">
        <v>60</v>
      </c>
      <c r="B101" s="249"/>
      <c r="C101" s="249"/>
      <c r="D101" s="249"/>
      <c r="E101" s="249"/>
      <c r="F101" s="249"/>
      <c r="G101" s="249"/>
      <c r="H101" s="249"/>
      <c r="I101" s="249"/>
      <c r="J101" s="249"/>
      <c r="K101" s="249"/>
      <c r="L101" s="249"/>
      <c r="M101" s="249"/>
      <c r="N101" s="249"/>
      <c r="O101" s="249"/>
      <c r="P101" s="249"/>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49"/>
    </row>
    <row r="102" spans="1:52" ht="18.75" customHeight="1">
      <c r="A102" s="53" t="s">
        <v>62</v>
      </c>
      <c r="B102" s="249"/>
      <c r="C102" s="249"/>
      <c r="D102" s="249"/>
      <c r="E102" s="249"/>
      <c r="F102" s="249"/>
      <c r="G102" s="249"/>
      <c r="H102" s="249"/>
      <c r="I102" s="249"/>
      <c r="J102" s="249"/>
      <c r="K102" s="249"/>
      <c r="L102" s="249"/>
      <c r="M102" s="249"/>
      <c r="N102" s="249"/>
      <c r="O102" s="249"/>
      <c r="P102" s="249"/>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49"/>
    </row>
    <row r="103" spans="1:52" ht="18.75" customHeight="1">
      <c r="A103" s="102" t="s">
        <v>61</v>
      </c>
      <c r="B103" s="248"/>
      <c r="C103" s="248"/>
      <c r="D103" s="248"/>
      <c r="E103" s="248"/>
      <c r="F103" s="248"/>
      <c r="G103" s="248"/>
      <c r="H103" s="248"/>
      <c r="I103" s="248"/>
      <c r="J103" s="248"/>
      <c r="K103" s="248"/>
      <c r="L103" s="248"/>
      <c r="M103" s="248"/>
      <c r="N103" s="248"/>
      <c r="O103" s="248"/>
      <c r="P103" s="248"/>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8"/>
    </row>
    <row r="104" spans="1:52" ht="18.75" customHeight="1">
      <c r="A104" s="102" t="s">
        <v>284</v>
      </c>
      <c r="B104" s="241"/>
      <c r="C104" s="241"/>
      <c r="D104" s="241"/>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row>
    <row r="105" spans="1:52" ht="18.75" customHeight="1">
      <c r="A105" s="96" t="s">
        <v>285</v>
      </c>
      <c r="B105" s="249"/>
      <c r="C105" s="249"/>
      <c r="D105" s="249"/>
      <c r="E105" s="249"/>
      <c r="F105" s="249"/>
      <c r="G105" s="249"/>
      <c r="H105" s="249"/>
      <c r="I105" s="249"/>
      <c r="J105" s="249"/>
      <c r="K105" s="249"/>
      <c r="L105" s="249"/>
      <c r="M105" s="249"/>
      <c r="N105" s="249"/>
      <c r="O105" s="249"/>
      <c r="P105" s="249"/>
      <c r="Q105" s="249"/>
      <c r="R105" s="249"/>
      <c r="S105" s="249"/>
      <c r="T105" s="249"/>
      <c r="U105" s="249"/>
      <c r="V105" s="249"/>
      <c r="W105" s="249"/>
      <c r="X105" s="249"/>
      <c r="Y105" s="249"/>
      <c r="Z105" s="249"/>
      <c r="AA105" s="249"/>
      <c r="AB105" s="249"/>
      <c r="AC105" s="249"/>
      <c r="AD105" s="249"/>
      <c r="AE105" s="249"/>
      <c r="AF105" s="249"/>
      <c r="AG105" s="249"/>
      <c r="AH105" s="249"/>
      <c r="AI105" s="249"/>
      <c r="AJ105" s="249"/>
      <c r="AK105" s="249"/>
      <c r="AL105" s="249"/>
      <c r="AM105" s="249"/>
      <c r="AN105" s="249"/>
      <c r="AO105" s="249"/>
      <c r="AP105" s="249"/>
      <c r="AQ105" s="249"/>
      <c r="AR105" s="249"/>
      <c r="AS105" s="249"/>
      <c r="AT105" s="249"/>
      <c r="AU105" s="249"/>
      <c r="AV105" s="249"/>
      <c r="AW105" s="249"/>
      <c r="AX105" s="249"/>
      <c r="AY105" s="249"/>
      <c r="AZ105" s="249"/>
    </row>
    <row r="106" spans="1:52" ht="18.75" customHeight="1">
      <c r="A106" s="96" t="s">
        <v>286</v>
      </c>
      <c r="B106" s="249"/>
      <c r="C106" s="249"/>
      <c r="D106" s="249"/>
      <c r="E106" s="249"/>
      <c r="F106" s="249"/>
      <c r="G106" s="249"/>
      <c r="H106" s="249"/>
      <c r="I106" s="249"/>
      <c r="J106" s="249"/>
      <c r="K106" s="249"/>
      <c r="L106" s="249"/>
      <c r="M106" s="249"/>
      <c r="N106" s="249"/>
      <c r="O106" s="249"/>
      <c r="P106" s="249"/>
      <c r="Q106" s="249"/>
      <c r="R106" s="249"/>
      <c r="S106" s="249"/>
      <c r="T106" s="249"/>
      <c r="U106" s="249"/>
      <c r="V106" s="249"/>
      <c r="W106" s="249"/>
      <c r="X106" s="249"/>
      <c r="Y106" s="249"/>
      <c r="Z106" s="249"/>
      <c r="AA106" s="249"/>
      <c r="AB106" s="249"/>
      <c r="AC106" s="249"/>
      <c r="AD106" s="249"/>
      <c r="AE106" s="249"/>
      <c r="AF106" s="249"/>
      <c r="AG106" s="249"/>
      <c r="AH106" s="249"/>
      <c r="AI106" s="249"/>
      <c r="AJ106" s="249"/>
      <c r="AK106" s="249"/>
      <c r="AL106" s="249"/>
      <c r="AM106" s="249"/>
      <c r="AN106" s="249"/>
      <c r="AO106" s="249"/>
      <c r="AP106" s="249"/>
      <c r="AQ106" s="249"/>
      <c r="AR106" s="249"/>
      <c r="AS106" s="249"/>
      <c r="AT106" s="249"/>
      <c r="AU106" s="249"/>
      <c r="AV106" s="249"/>
      <c r="AW106" s="249"/>
      <c r="AX106" s="249"/>
      <c r="AY106" s="249"/>
      <c r="AZ106" s="249"/>
    </row>
    <row r="107" spans="1:52" ht="18.75" customHeight="1">
      <c r="A107" s="105" t="s">
        <v>287</v>
      </c>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row>
    <row r="108" spans="1:52" ht="18.75" customHeight="1">
      <c r="A108" s="96" t="s">
        <v>288</v>
      </c>
      <c r="B108" s="249"/>
      <c r="C108" s="249"/>
      <c r="D108" s="249"/>
      <c r="E108" s="249"/>
      <c r="F108" s="249"/>
      <c r="G108" s="249"/>
      <c r="H108" s="249"/>
      <c r="I108" s="249"/>
      <c r="J108" s="249"/>
      <c r="K108" s="249"/>
      <c r="L108" s="249"/>
      <c r="M108" s="249"/>
      <c r="N108" s="249"/>
      <c r="O108" s="249"/>
      <c r="P108" s="249"/>
      <c r="Q108" s="249"/>
      <c r="R108" s="249"/>
      <c r="S108" s="249"/>
      <c r="T108" s="249"/>
      <c r="U108" s="249"/>
      <c r="V108" s="249"/>
      <c r="W108" s="249"/>
      <c r="X108" s="249"/>
      <c r="Y108" s="249"/>
      <c r="Z108" s="249"/>
      <c r="AA108" s="249"/>
      <c r="AB108" s="249"/>
      <c r="AC108" s="249"/>
      <c r="AD108" s="249"/>
      <c r="AE108" s="249"/>
      <c r="AF108" s="249"/>
      <c r="AG108" s="249"/>
      <c r="AH108" s="249"/>
      <c r="AI108" s="249"/>
      <c r="AJ108" s="249"/>
      <c r="AK108" s="249"/>
      <c r="AL108" s="249"/>
      <c r="AM108" s="249"/>
      <c r="AN108" s="249"/>
      <c r="AO108" s="249"/>
      <c r="AP108" s="249"/>
      <c r="AQ108" s="249"/>
      <c r="AR108" s="249"/>
      <c r="AS108" s="249"/>
      <c r="AT108" s="249"/>
      <c r="AU108" s="249"/>
      <c r="AV108" s="249"/>
      <c r="AW108" s="249"/>
      <c r="AX108" s="249"/>
      <c r="AY108" s="249"/>
      <c r="AZ108" s="249"/>
    </row>
    <row r="109" spans="1:52" ht="18.75" customHeight="1">
      <c r="A109" s="218" t="s">
        <v>290</v>
      </c>
      <c r="B109" s="243"/>
      <c r="C109" s="243"/>
      <c r="D109" s="243"/>
      <c r="E109" s="243"/>
      <c r="F109" s="243"/>
      <c r="G109" s="243"/>
      <c r="H109" s="243"/>
      <c r="I109" s="243"/>
      <c r="J109" s="243"/>
      <c r="K109" s="243"/>
      <c r="L109" s="243"/>
      <c r="M109" s="243"/>
      <c r="N109" s="243"/>
      <c r="O109" s="243"/>
      <c r="P109" s="243"/>
      <c r="Q109" s="243"/>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row>
    <row r="110" spans="1:52" ht="18.75" customHeight="1">
      <c r="A110" s="105" t="s">
        <v>291</v>
      </c>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row>
    <row r="111" spans="1:52" ht="18.75" customHeight="1">
      <c r="A111" s="105" t="s">
        <v>292</v>
      </c>
      <c r="B111" s="240"/>
      <c r="C111" s="240"/>
      <c r="D111" s="240"/>
      <c r="E111" s="240"/>
      <c r="F111" s="240"/>
      <c r="G111" s="240"/>
      <c r="H111" s="240"/>
      <c r="I111" s="240"/>
      <c r="J111" s="240"/>
      <c r="K111" s="240"/>
      <c r="L111" s="240"/>
      <c r="M111" s="240"/>
      <c r="N111" s="240"/>
      <c r="O111" s="240"/>
      <c r="P111" s="240"/>
      <c r="Q111" s="240"/>
      <c r="R111" s="240"/>
      <c r="S111" s="240"/>
      <c r="T111" s="240"/>
      <c r="U111" s="240"/>
      <c r="V111" s="240"/>
      <c r="W111" s="240"/>
      <c r="X111" s="240"/>
      <c r="Y111" s="240"/>
      <c r="Z111" s="240"/>
      <c r="AA111" s="240"/>
      <c r="AB111" s="240"/>
      <c r="AC111" s="240"/>
      <c r="AD111" s="240"/>
      <c r="AE111" s="240"/>
      <c r="AF111" s="240"/>
      <c r="AG111" s="240"/>
      <c r="AH111" s="240"/>
      <c r="AI111" s="240"/>
      <c r="AJ111" s="240"/>
      <c r="AK111" s="240"/>
      <c r="AL111" s="240"/>
      <c r="AM111" s="240"/>
      <c r="AN111" s="240"/>
      <c r="AO111" s="240"/>
      <c r="AP111" s="240"/>
      <c r="AQ111" s="240"/>
      <c r="AR111" s="240"/>
      <c r="AS111" s="240"/>
      <c r="AT111" s="240"/>
      <c r="AU111" s="240"/>
      <c r="AV111" s="240"/>
      <c r="AW111" s="240"/>
      <c r="AX111" s="240"/>
      <c r="AY111" s="240"/>
      <c r="AZ111" s="240"/>
    </row>
    <row r="112" spans="1:52" ht="18.75" customHeight="1">
      <c r="A112" s="29" t="s">
        <v>293</v>
      </c>
      <c r="B112" s="240"/>
      <c r="C112" s="240"/>
      <c r="D112" s="240"/>
      <c r="E112" s="240"/>
      <c r="F112" s="240"/>
      <c r="G112" s="240"/>
      <c r="H112" s="240"/>
      <c r="I112" s="240"/>
      <c r="J112" s="240"/>
      <c r="K112" s="240"/>
      <c r="L112" s="240"/>
      <c r="M112" s="240"/>
      <c r="N112" s="240"/>
      <c r="O112" s="240"/>
      <c r="P112" s="240"/>
      <c r="Q112" s="240"/>
      <c r="R112" s="240"/>
      <c r="S112" s="240"/>
      <c r="T112" s="240"/>
      <c r="U112" s="240"/>
      <c r="V112" s="240"/>
      <c r="W112" s="240"/>
      <c r="X112" s="240"/>
      <c r="Y112" s="240"/>
      <c r="Z112" s="240"/>
      <c r="AA112" s="240"/>
      <c r="AB112" s="240"/>
      <c r="AC112" s="240"/>
      <c r="AD112" s="240"/>
      <c r="AE112" s="240"/>
      <c r="AF112" s="240"/>
      <c r="AG112" s="240"/>
      <c r="AH112" s="240"/>
      <c r="AI112" s="240"/>
      <c r="AJ112" s="240"/>
      <c r="AK112" s="240"/>
      <c r="AL112" s="240"/>
      <c r="AM112" s="240"/>
      <c r="AN112" s="240"/>
      <c r="AO112" s="240"/>
      <c r="AP112" s="240"/>
      <c r="AQ112" s="240"/>
      <c r="AR112" s="240"/>
      <c r="AS112" s="240"/>
      <c r="AT112" s="240"/>
      <c r="AU112" s="240"/>
      <c r="AV112" s="240"/>
      <c r="AW112" s="240"/>
      <c r="AX112" s="240"/>
      <c r="AY112" s="240"/>
      <c r="AZ112" s="240"/>
    </row>
    <row r="113" spans="1:52" ht="18.75" customHeight="1">
      <c r="A113" s="226"/>
      <c r="B113" s="226"/>
      <c r="C113" s="240"/>
      <c r="D113" s="240"/>
      <c r="E113" s="240"/>
      <c r="F113" s="240"/>
      <c r="G113" s="240"/>
      <c r="H113" s="240"/>
      <c r="I113" s="240"/>
      <c r="J113" s="240"/>
      <c r="K113" s="240"/>
      <c r="L113" s="240"/>
      <c r="M113" s="240"/>
      <c r="N113" s="240"/>
      <c r="O113" s="240"/>
      <c r="P113" s="240"/>
      <c r="Q113" s="240"/>
      <c r="R113" s="240"/>
      <c r="S113" s="240"/>
      <c r="T113" s="240"/>
      <c r="U113" s="240"/>
      <c r="V113" s="240"/>
      <c r="W113" s="240"/>
      <c r="X113" s="240"/>
      <c r="Y113" s="240"/>
      <c r="Z113" s="240"/>
      <c r="AA113" s="240"/>
      <c r="AB113" s="240"/>
      <c r="AC113" s="240"/>
      <c r="AD113" s="240"/>
      <c r="AE113" s="240"/>
      <c r="AF113" s="240"/>
      <c r="AG113" s="240"/>
      <c r="AH113" s="240"/>
      <c r="AI113" s="240"/>
      <c r="AJ113" s="240"/>
      <c r="AK113" s="240"/>
      <c r="AL113" s="240"/>
      <c r="AM113" s="240"/>
      <c r="AN113" s="240"/>
      <c r="AO113" s="240"/>
      <c r="AP113" s="240"/>
      <c r="AQ113" s="240"/>
      <c r="AR113" s="240"/>
      <c r="AS113" s="240"/>
      <c r="AT113" s="240"/>
      <c r="AU113" s="240"/>
      <c r="AV113" s="240"/>
      <c r="AW113" s="240"/>
      <c r="AX113" s="240"/>
      <c r="AY113" s="240"/>
      <c r="AZ113" s="240"/>
    </row>
    <row r="114" spans="1:52" ht="18.75" customHeight="1">
      <c r="A114" s="226"/>
      <c r="B114" s="226"/>
      <c r="C114" s="240"/>
      <c r="D114" s="240"/>
      <c r="E114" s="240"/>
      <c r="F114" s="240"/>
      <c r="G114" s="240"/>
      <c r="H114" s="240"/>
      <c r="I114" s="240"/>
      <c r="J114" s="240"/>
      <c r="K114" s="240"/>
      <c r="L114" s="240"/>
      <c r="M114" s="240"/>
      <c r="N114" s="240"/>
      <c r="O114" s="240"/>
      <c r="P114" s="240"/>
      <c r="Q114" s="240"/>
      <c r="R114" s="240"/>
      <c r="S114" s="240"/>
      <c r="T114" s="240"/>
      <c r="U114" s="240"/>
      <c r="V114" s="240"/>
      <c r="W114" s="240"/>
      <c r="X114" s="240"/>
      <c r="Y114" s="240"/>
      <c r="Z114" s="240"/>
      <c r="AA114" s="240"/>
      <c r="AB114" s="240"/>
      <c r="AC114" s="240"/>
      <c r="AD114" s="240"/>
      <c r="AE114" s="240"/>
      <c r="AF114" s="240"/>
      <c r="AG114" s="240"/>
      <c r="AH114" s="240"/>
      <c r="AI114" s="240"/>
      <c r="AJ114" s="240"/>
      <c r="AK114" s="240"/>
      <c r="AL114" s="240"/>
      <c r="AM114" s="240"/>
      <c r="AN114" s="240"/>
      <c r="AO114" s="240"/>
      <c r="AP114" s="240"/>
      <c r="AQ114" s="240"/>
      <c r="AR114" s="240"/>
      <c r="AS114" s="240"/>
      <c r="AT114" s="240"/>
      <c r="AU114" s="240"/>
      <c r="AV114" s="240"/>
      <c r="AW114" s="240"/>
      <c r="AX114" s="240"/>
      <c r="AY114" s="240"/>
      <c r="AZ114" s="240"/>
    </row>
    <row r="115" spans="1:52" ht="18.75" customHeight="1">
      <c r="A115" s="226"/>
      <c r="B115" s="226"/>
      <c r="C115" s="240"/>
      <c r="D115" s="240"/>
      <c r="E115" s="240"/>
      <c r="F115" s="240"/>
      <c r="G115" s="240"/>
      <c r="H115" s="240"/>
      <c r="I115" s="240"/>
      <c r="J115" s="240"/>
      <c r="K115" s="240"/>
      <c r="L115" s="240"/>
      <c r="M115" s="240"/>
      <c r="N115" s="240"/>
      <c r="O115" s="240"/>
      <c r="P115" s="240"/>
      <c r="Q115" s="240"/>
      <c r="R115" s="240"/>
      <c r="S115" s="240"/>
      <c r="T115" s="240"/>
      <c r="U115" s="240"/>
      <c r="V115" s="240"/>
      <c r="W115" s="240"/>
      <c r="X115" s="240"/>
      <c r="Y115" s="240"/>
      <c r="Z115" s="240"/>
      <c r="AA115" s="240"/>
      <c r="AB115" s="240"/>
      <c r="AC115" s="240"/>
      <c r="AD115" s="240"/>
      <c r="AE115" s="240"/>
      <c r="AF115" s="240"/>
      <c r="AG115" s="240"/>
      <c r="AH115" s="240"/>
      <c r="AI115" s="240"/>
      <c r="AJ115" s="240"/>
      <c r="AK115" s="240"/>
      <c r="AL115" s="240"/>
      <c r="AM115" s="240"/>
      <c r="AN115" s="240"/>
      <c r="AO115" s="240"/>
      <c r="AP115" s="240"/>
      <c r="AQ115" s="240"/>
      <c r="AR115" s="240"/>
      <c r="AS115" s="240"/>
      <c r="AT115" s="240"/>
      <c r="AU115" s="240"/>
      <c r="AV115" s="240"/>
      <c r="AW115" s="240"/>
      <c r="AX115" s="240"/>
      <c r="AY115" s="240"/>
      <c r="AZ115" s="240"/>
    </row>
    <row r="116" spans="1:52" ht="18.75" customHeight="1">
      <c r="A116" s="226"/>
      <c r="B116" s="226"/>
      <c r="C116" s="240"/>
      <c r="D116" s="240"/>
      <c r="E116" s="240"/>
      <c r="F116" s="240"/>
      <c r="G116" s="240"/>
      <c r="H116" s="240"/>
      <c r="I116" s="240"/>
      <c r="J116" s="240"/>
      <c r="K116" s="240"/>
      <c r="L116" s="240"/>
      <c r="M116" s="240"/>
      <c r="N116" s="240"/>
      <c r="O116" s="240"/>
      <c r="P116" s="240"/>
      <c r="Q116" s="240"/>
      <c r="R116" s="240"/>
      <c r="S116" s="240"/>
      <c r="T116" s="240"/>
      <c r="U116" s="240"/>
      <c r="V116" s="240"/>
      <c r="W116" s="240"/>
      <c r="X116" s="240"/>
      <c r="Y116" s="240"/>
      <c r="Z116" s="240"/>
      <c r="AA116" s="240"/>
      <c r="AB116" s="240"/>
      <c r="AC116" s="240"/>
      <c r="AD116" s="240"/>
      <c r="AE116" s="240"/>
      <c r="AF116" s="240"/>
      <c r="AG116" s="240"/>
      <c r="AH116" s="240"/>
      <c r="AI116" s="240"/>
      <c r="AJ116" s="240"/>
      <c r="AK116" s="240"/>
      <c r="AL116" s="240"/>
      <c r="AM116" s="240"/>
      <c r="AN116" s="240"/>
      <c r="AO116" s="240"/>
      <c r="AP116" s="240"/>
      <c r="AQ116" s="240"/>
      <c r="AR116" s="240"/>
      <c r="AS116" s="240"/>
      <c r="AT116" s="240"/>
      <c r="AU116" s="240"/>
      <c r="AV116" s="240"/>
      <c r="AW116" s="240"/>
      <c r="AX116" s="240"/>
      <c r="AY116" s="240"/>
      <c r="AZ116" s="240"/>
    </row>
    <row r="117" spans="1:52" ht="18.75" customHeight="1">
      <c r="A117" s="226"/>
      <c r="B117" s="226"/>
      <c r="C117" s="240"/>
      <c r="D117" s="240"/>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240"/>
      <c r="AN117" s="240"/>
      <c r="AO117" s="240"/>
      <c r="AP117" s="240"/>
      <c r="AQ117" s="240"/>
      <c r="AR117" s="240"/>
      <c r="AS117" s="240"/>
      <c r="AT117" s="240"/>
      <c r="AU117" s="240"/>
      <c r="AV117" s="240"/>
      <c r="AW117" s="240"/>
      <c r="AX117" s="240"/>
      <c r="AY117" s="240"/>
      <c r="AZ117" s="240"/>
    </row>
    <row r="118" spans="1:52" ht="18.75" customHeight="1">
      <c r="A118" s="226"/>
      <c r="B118" s="226"/>
      <c r="C118" s="240"/>
      <c r="D118" s="240"/>
      <c r="E118" s="240"/>
      <c r="F118" s="240"/>
      <c r="G118" s="240"/>
      <c r="H118" s="240"/>
      <c r="I118" s="240"/>
      <c r="J118" s="240"/>
      <c r="K118" s="240"/>
      <c r="L118" s="240"/>
      <c r="M118" s="240"/>
      <c r="N118" s="240"/>
      <c r="O118" s="240"/>
      <c r="P118" s="240"/>
      <c r="Q118" s="240"/>
      <c r="R118" s="240"/>
      <c r="S118" s="240"/>
      <c r="T118" s="240"/>
      <c r="U118" s="240"/>
      <c r="V118" s="240"/>
      <c r="W118" s="240"/>
      <c r="X118" s="240"/>
      <c r="Y118" s="240"/>
      <c r="Z118" s="240"/>
      <c r="AA118" s="240"/>
      <c r="AB118" s="240"/>
      <c r="AC118" s="240"/>
      <c r="AD118" s="240"/>
      <c r="AE118" s="240"/>
      <c r="AF118" s="240"/>
      <c r="AG118" s="240"/>
      <c r="AH118" s="240"/>
      <c r="AI118" s="240"/>
      <c r="AJ118" s="240"/>
      <c r="AK118" s="240"/>
      <c r="AL118" s="240"/>
      <c r="AM118" s="240"/>
      <c r="AN118" s="240"/>
      <c r="AO118" s="240"/>
      <c r="AP118" s="240"/>
      <c r="AQ118" s="240"/>
      <c r="AR118" s="240"/>
      <c r="AS118" s="240"/>
      <c r="AT118" s="240"/>
      <c r="AU118" s="240"/>
      <c r="AV118" s="240"/>
      <c r="AW118" s="240"/>
      <c r="AX118" s="240"/>
      <c r="AY118" s="240"/>
      <c r="AZ118" s="240"/>
    </row>
    <row r="119" spans="1:52" ht="18.75" customHeight="1">
      <c r="A119" s="226"/>
      <c r="B119" s="226"/>
      <c r="C119" s="240"/>
      <c r="D119" s="240"/>
      <c r="E119" s="240"/>
      <c r="F119" s="240"/>
      <c r="G119" s="240"/>
      <c r="H119" s="240"/>
      <c r="I119" s="240"/>
      <c r="J119" s="240"/>
      <c r="K119" s="240"/>
      <c r="L119" s="240"/>
      <c r="M119" s="240"/>
      <c r="N119" s="240"/>
      <c r="O119" s="240"/>
      <c r="P119" s="240"/>
      <c r="Q119" s="240"/>
      <c r="R119" s="240"/>
      <c r="S119" s="240"/>
      <c r="T119" s="240"/>
      <c r="U119" s="240"/>
      <c r="V119" s="240"/>
      <c r="W119" s="240"/>
      <c r="X119" s="240"/>
      <c r="Y119" s="240"/>
      <c r="Z119" s="240"/>
      <c r="AA119" s="240"/>
      <c r="AB119" s="240"/>
      <c r="AC119" s="240"/>
      <c r="AD119" s="240"/>
      <c r="AE119" s="240"/>
      <c r="AF119" s="240"/>
      <c r="AG119" s="240"/>
      <c r="AH119" s="240"/>
      <c r="AI119" s="240"/>
      <c r="AJ119" s="240"/>
      <c r="AK119" s="240"/>
      <c r="AL119" s="240"/>
      <c r="AM119" s="240"/>
      <c r="AN119" s="240"/>
      <c r="AO119" s="240"/>
      <c r="AP119" s="240"/>
      <c r="AQ119" s="240"/>
      <c r="AR119" s="240"/>
      <c r="AS119" s="240"/>
      <c r="AT119" s="240"/>
      <c r="AU119" s="240"/>
      <c r="AV119" s="240"/>
      <c r="AW119" s="240"/>
      <c r="AX119" s="240"/>
      <c r="AY119" s="240"/>
      <c r="AZ119" s="240"/>
    </row>
    <row r="120" spans="1:52" ht="18.75" customHeight="1">
      <c r="A120" s="226"/>
      <c r="B120" s="226"/>
      <c r="C120" s="240"/>
      <c r="D120" s="240"/>
      <c r="E120" s="240"/>
      <c r="F120" s="240"/>
      <c r="G120" s="240"/>
      <c r="H120" s="240"/>
      <c r="I120" s="240"/>
      <c r="J120" s="240"/>
      <c r="K120" s="240"/>
      <c r="L120" s="240"/>
      <c r="M120" s="240"/>
      <c r="N120" s="240"/>
      <c r="O120" s="240"/>
      <c r="P120" s="240"/>
      <c r="Q120" s="240"/>
      <c r="R120" s="240"/>
      <c r="S120" s="240"/>
      <c r="T120" s="240"/>
      <c r="U120" s="240"/>
      <c r="V120" s="240"/>
      <c r="W120" s="240"/>
      <c r="X120" s="240"/>
      <c r="Y120" s="240"/>
      <c r="Z120" s="240"/>
      <c r="AA120" s="240"/>
      <c r="AB120" s="240"/>
      <c r="AC120" s="240"/>
      <c r="AD120" s="240"/>
      <c r="AE120" s="240"/>
      <c r="AF120" s="240"/>
      <c r="AG120" s="240"/>
      <c r="AH120" s="240"/>
      <c r="AI120" s="240"/>
      <c r="AJ120" s="240"/>
      <c r="AK120" s="240"/>
      <c r="AL120" s="240"/>
      <c r="AM120" s="240"/>
      <c r="AN120" s="240"/>
      <c r="AO120" s="240"/>
      <c r="AP120" s="240"/>
      <c r="AQ120" s="240"/>
      <c r="AR120" s="240"/>
      <c r="AS120" s="240"/>
      <c r="AT120" s="240"/>
      <c r="AU120" s="240"/>
      <c r="AV120" s="240"/>
      <c r="AW120" s="240"/>
      <c r="AX120" s="240"/>
      <c r="AY120" s="240"/>
      <c r="AZ120" s="240"/>
    </row>
    <row r="121" spans="1:52" ht="18.75" customHeight="1">
      <c r="A121" s="226"/>
      <c r="B121" s="226"/>
      <c r="C121" s="240"/>
      <c r="D121" s="240"/>
      <c r="E121" s="240"/>
      <c r="F121" s="240"/>
      <c r="G121" s="240"/>
      <c r="H121" s="240"/>
      <c r="I121" s="240"/>
      <c r="J121" s="240"/>
      <c r="K121" s="240"/>
      <c r="L121" s="240"/>
      <c r="M121" s="240"/>
      <c r="N121" s="240"/>
      <c r="O121" s="240"/>
      <c r="P121" s="240"/>
      <c r="Q121" s="240"/>
      <c r="R121" s="240"/>
      <c r="S121" s="240"/>
      <c r="T121" s="240"/>
      <c r="U121" s="240"/>
      <c r="V121" s="240"/>
      <c r="W121" s="240"/>
      <c r="X121" s="240"/>
      <c r="Y121" s="240"/>
      <c r="Z121" s="240"/>
      <c r="AA121" s="240"/>
      <c r="AB121" s="240"/>
      <c r="AC121" s="240"/>
      <c r="AD121" s="240"/>
      <c r="AE121" s="240"/>
      <c r="AF121" s="240"/>
      <c r="AG121" s="240"/>
      <c r="AH121" s="240"/>
      <c r="AI121" s="240"/>
      <c r="AJ121" s="240"/>
      <c r="AK121" s="240"/>
      <c r="AL121" s="240"/>
      <c r="AM121" s="240"/>
      <c r="AN121" s="240"/>
      <c r="AO121" s="240"/>
      <c r="AP121" s="240"/>
      <c r="AQ121" s="240"/>
      <c r="AR121" s="240"/>
      <c r="AS121" s="240"/>
      <c r="AT121" s="240"/>
      <c r="AU121" s="240"/>
      <c r="AV121" s="240"/>
      <c r="AW121" s="240"/>
      <c r="AX121" s="240"/>
      <c r="AY121" s="240"/>
      <c r="AZ121" s="240"/>
    </row>
    <row r="122" spans="1:52" ht="18.75" customHeight="1">
      <c r="A122" s="226"/>
      <c r="B122" s="226"/>
      <c r="C122" s="240"/>
      <c r="D122" s="240"/>
      <c r="E122" s="240"/>
      <c r="F122" s="240"/>
      <c r="G122" s="240"/>
      <c r="H122" s="240"/>
      <c r="I122" s="240"/>
      <c r="J122" s="240"/>
      <c r="K122" s="240"/>
      <c r="L122" s="240"/>
      <c r="M122" s="240"/>
      <c r="N122" s="240"/>
      <c r="O122" s="240"/>
      <c r="P122" s="240"/>
      <c r="Q122" s="240"/>
      <c r="R122" s="240"/>
      <c r="S122" s="240"/>
      <c r="T122" s="240"/>
      <c r="U122" s="240"/>
      <c r="V122" s="240"/>
      <c r="W122" s="240"/>
      <c r="X122" s="240"/>
      <c r="Y122" s="240"/>
      <c r="Z122" s="240"/>
      <c r="AA122" s="240"/>
      <c r="AB122" s="240"/>
      <c r="AC122" s="240"/>
      <c r="AD122" s="240"/>
      <c r="AE122" s="240"/>
      <c r="AF122" s="240"/>
      <c r="AG122" s="240"/>
      <c r="AH122" s="240"/>
      <c r="AI122" s="240"/>
      <c r="AJ122" s="240"/>
      <c r="AK122" s="240"/>
      <c r="AL122" s="240"/>
      <c r="AM122" s="240"/>
      <c r="AN122" s="240"/>
      <c r="AO122" s="240"/>
      <c r="AP122" s="240"/>
      <c r="AQ122" s="240"/>
      <c r="AR122" s="240"/>
      <c r="AS122" s="240"/>
      <c r="AT122" s="240"/>
      <c r="AU122" s="240"/>
      <c r="AV122" s="240"/>
      <c r="AW122" s="240"/>
      <c r="AX122" s="240"/>
      <c r="AY122" s="240"/>
      <c r="AZ122" s="240"/>
    </row>
    <row r="123" spans="1:52" ht="18.75" customHeight="1">
      <c r="A123" s="226"/>
      <c r="B123" s="226"/>
      <c r="C123" s="240"/>
      <c r="D123" s="240"/>
      <c r="E123" s="240"/>
      <c r="F123" s="240"/>
      <c r="G123" s="240"/>
      <c r="H123" s="240"/>
      <c r="I123" s="240"/>
      <c r="J123" s="240"/>
      <c r="K123" s="240"/>
      <c r="L123" s="240"/>
      <c r="M123" s="240"/>
      <c r="N123" s="240"/>
      <c r="O123" s="240"/>
      <c r="P123" s="240"/>
      <c r="Q123" s="240"/>
      <c r="R123" s="240"/>
      <c r="S123" s="240"/>
      <c r="T123" s="240"/>
      <c r="U123" s="240"/>
      <c r="V123" s="240"/>
      <c r="W123" s="240"/>
      <c r="X123" s="240"/>
      <c r="Y123" s="240"/>
      <c r="Z123" s="240"/>
      <c r="AA123" s="240"/>
      <c r="AB123" s="240"/>
      <c r="AC123" s="240"/>
      <c r="AD123" s="240"/>
      <c r="AE123" s="240"/>
      <c r="AF123" s="240"/>
      <c r="AG123" s="240"/>
      <c r="AH123" s="240"/>
      <c r="AI123" s="240"/>
      <c r="AJ123" s="240"/>
      <c r="AK123" s="240"/>
      <c r="AL123" s="240"/>
      <c r="AM123" s="240"/>
      <c r="AN123" s="240"/>
      <c r="AO123" s="240"/>
      <c r="AP123" s="240"/>
      <c r="AQ123" s="240"/>
      <c r="AR123" s="240"/>
      <c r="AS123" s="240"/>
      <c r="AT123" s="240"/>
      <c r="AU123" s="240"/>
      <c r="AV123" s="240"/>
      <c r="AW123" s="240"/>
      <c r="AX123" s="240"/>
      <c r="AY123" s="240"/>
      <c r="AZ123" s="240"/>
    </row>
    <row r="124" spans="1:52" ht="18.75" customHeight="1">
      <c r="A124" s="226"/>
      <c r="B124" s="226"/>
      <c r="C124" s="240"/>
      <c r="D124" s="240"/>
      <c r="E124" s="240"/>
      <c r="F124" s="240"/>
      <c r="G124" s="240"/>
      <c r="H124" s="240"/>
      <c r="I124" s="240"/>
      <c r="J124" s="240"/>
      <c r="K124" s="240"/>
      <c r="L124" s="240"/>
      <c r="M124" s="240"/>
      <c r="N124" s="240"/>
      <c r="O124" s="240"/>
      <c r="P124" s="240"/>
      <c r="Q124" s="240"/>
      <c r="R124" s="240"/>
      <c r="S124" s="240"/>
      <c r="T124" s="240"/>
      <c r="U124" s="240"/>
      <c r="V124" s="240"/>
      <c r="W124" s="240"/>
      <c r="X124" s="240"/>
      <c r="Y124" s="240"/>
      <c r="Z124" s="240"/>
      <c r="AA124" s="240"/>
      <c r="AB124" s="240"/>
      <c r="AC124" s="240"/>
      <c r="AD124" s="240"/>
      <c r="AE124" s="240"/>
      <c r="AF124" s="240"/>
      <c r="AG124" s="240"/>
      <c r="AH124" s="240"/>
      <c r="AI124" s="240"/>
      <c r="AJ124" s="240"/>
      <c r="AK124" s="240"/>
      <c r="AL124" s="240"/>
      <c r="AM124" s="240"/>
      <c r="AN124" s="240"/>
      <c r="AO124" s="240"/>
      <c r="AP124" s="240"/>
      <c r="AQ124" s="240"/>
      <c r="AR124" s="240"/>
      <c r="AS124" s="240"/>
      <c r="AT124" s="240"/>
      <c r="AU124" s="240"/>
      <c r="AV124" s="240"/>
      <c r="AW124" s="240"/>
      <c r="AX124" s="240"/>
      <c r="AY124" s="240"/>
      <c r="AZ124" s="240"/>
    </row>
    <row r="125" spans="1:52" ht="18.75" customHeight="1">
      <c r="A125" s="226"/>
      <c r="B125" s="226"/>
      <c r="C125" s="240"/>
      <c r="D125" s="240"/>
      <c r="E125" s="240"/>
      <c r="F125" s="240"/>
      <c r="G125" s="240"/>
      <c r="H125" s="240"/>
      <c r="I125" s="240"/>
      <c r="J125" s="240"/>
      <c r="K125" s="240"/>
      <c r="L125" s="240"/>
      <c r="M125" s="240"/>
      <c r="N125" s="240"/>
      <c r="O125" s="240"/>
      <c r="P125" s="240"/>
      <c r="Q125" s="240"/>
      <c r="R125" s="240"/>
      <c r="S125" s="240"/>
      <c r="T125" s="240"/>
      <c r="U125" s="240"/>
      <c r="V125" s="240"/>
      <c r="W125" s="240"/>
      <c r="X125" s="240"/>
      <c r="Y125" s="240"/>
      <c r="Z125" s="240"/>
      <c r="AA125" s="240"/>
      <c r="AB125" s="240"/>
      <c r="AC125" s="240"/>
      <c r="AD125" s="240"/>
      <c r="AE125" s="240"/>
      <c r="AF125" s="240"/>
      <c r="AG125" s="240"/>
      <c r="AH125" s="240"/>
      <c r="AI125" s="240"/>
      <c r="AJ125" s="240"/>
      <c r="AK125" s="240"/>
      <c r="AL125" s="240"/>
      <c r="AM125" s="240"/>
      <c r="AN125" s="240"/>
      <c r="AO125" s="240"/>
      <c r="AP125" s="240"/>
      <c r="AQ125" s="240"/>
      <c r="AR125" s="240"/>
      <c r="AS125" s="240"/>
      <c r="AT125" s="240"/>
      <c r="AU125" s="240"/>
      <c r="AV125" s="240"/>
      <c r="AW125" s="240"/>
      <c r="AX125" s="240"/>
      <c r="AY125" s="240"/>
      <c r="AZ125" s="240"/>
    </row>
    <row r="126" spans="1:52" ht="18.75" customHeight="1">
      <c r="A126" s="226"/>
      <c r="B126" s="226"/>
      <c r="C126" s="240"/>
      <c r="D126" s="240"/>
      <c r="E126" s="240"/>
      <c r="F126" s="240"/>
      <c r="G126" s="240"/>
      <c r="H126" s="240"/>
      <c r="I126" s="240"/>
      <c r="J126" s="240"/>
      <c r="K126" s="240"/>
      <c r="L126" s="240"/>
      <c r="M126" s="240"/>
      <c r="N126" s="240"/>
      <c r="O126" s="240"/>
      <c r="P126" s="240"/>
      <c r="Q126" s="240"/>
      <c r="R126" s="240"/>
      <c r="S126" s="240"/>
      <c r="T126" s="240"/>
      <c r="U126" s="240"/>
      <c r="V126" s="240"/>
      <c r="W126" s="240"/>
      <c r="X126" s="240"/>
      <c r="Y126" s="240"/>
      <c r="Z126" s="240"/>
      <c r="AA126" s="240"/>
      <c r="AB126" s="240"/>
      <c r="AC126" s="240"/>
      <c r="AD126" s="240"/>
      <c r="AE126" s="240"/>
      <c r="AF126" s="240"/>
      <c r="AG126" s="240"/>
      <c r="AH126" s="240"/>
      <c r="AI126" s="240"/>
      <c r="AJ126" s="240"/>
      <c r="AK126" s="240"/>
      <c r="AL126" s="240"/>
      <c r="AM126" s="240"/>
      <c r="AN126" s="240"/>
      <c r="AO126" s="240"/>
      <c r="AP126" s="240"/>
      <c r="AQ126" s="240"/>
      <c r="AR126" s="240"/>
      <c r="AS126" s="240"/>
      <c r="AT126" s="240"/>
      <c r="AU126" s="240"/>
      <c r="AV126" s="240"/>
      <c r="AW126" s="240"/>
      <c r="AX126" s="240"/>
      <c r="AY126" s="240"/>
      <c r="AZ126" s="240"/>
    </row>
    <row r="127" spans="1:52" ht="18.75" customHeight="1">
      <c r="A127" s="226"/>
      <c r="B127" s="226"/>
      <c r="C127" s="240"/>
      <c r="D127" s="240"/>
      <c r="E127" s="240"/>
      <c r="F127" s="240"/>
      <c r="G127" s="240"/>
      <c r="H127" s="240"/>
      <c r="I127" s="240"/>
      <c r="J127" s="240"/>
      <c r="K127" s="240"/>
      <c r="L127" s="240"/>
      <c r="M127" s="240"/>
      <c r="N127" s="240"/>
      <c r="O127" s="240"/>
      <c r="P127" s="240"/>
      <c r="Q127" s="240"/>
      <c r="R127" s="240"/>
      <c r="S127" s="240"/>
      <c r="T127" s="240"/>
      <c r="U127" s="240"/>
      <c r="V127" s="240"/>
      <c r="W127" s="240"/>
      <c r="X127" s="240"/>
      <c r="Y127" s="240"/>
      <c r="Z127" s="240"/>
      <c r="AA127" s="240"/>
      <c r="AB127" s="240"/>
      <c r="AC127" s="240"/>
      <c r="AD127" s="240"/>
      <c r="AE127" s="240"/>
      <c r="AF127" s="240"/>
      <c r="AG127" s="240"/>
      <c r="AH127" s="240"/>
      <c r="AI127" s="240"/>
      <c r="AJ127" s="240"/>
      <c r="AK127" s="240"/>
      <c r="AL127" s="240"/>
      <c r="AM127" s="240"/>
      <c r="AN127" s="240"/>
      <c r="AO127" s="240"/>
      <c r="AP127" s="240"/>
      <c r="AQ127" s="240"/>
      <c r="AR127" s="240"/>
      <c r="AS127" s="240"/>
      <c r="AT127" s="240"/>
      <c r="AU127" s="240"/>
      <c r="AV127" s="240"/>
      <c r="AW127" s="240"/>
      <c r="AX127" s="240"/>
      <c r="AY127" s="240"/>
      <c r="AZ127" s="240"/>
    </row>
    <row r="128" spans="1:52" ht="18.75" customHeight="1">
      <c r="A128" s="226"/>
      <c r="B128" s="226"/>
      <c r="C128" s="240"/>
      <c r="D128" s="240"/>
      <c r="E128" s="240"/>
      <c r="F128" s="240"/>
      <c r="G128" s="240"/>
      <c r="H128" s="240"/>
      <c r="I128" s="240"/>
      <c r="J128" s="240"/>
      <c r="K128" s="240"/>
      <c r="L128" s="240"/>
      <c r="M128" s="240"/>
      <c r="N128" s="240"/>
      <c r="O128" s="240"/>
      <c r="P128" s="240"/>
      <c r="Q128" s="240"/>
      <c r="R128" s="240"/>
      <c r="S128" s="240"/>
      <c r="T128" s="240"/>
      <c r="U128" s="240"/>
      <c r="V128" s="240"/>
      <c r="W128" s="240"/>
      <c r="X128" s="240"/>
      <c r="Y128" s="240"/>
      <c r="Z128" s="240"/>
      <c r="AA128" s="240"/>
      <c r="AB128" s="240"/>
      <c r="AC128" s="240"/>
      <c r="AD128" s="240"/>
      <c r="AE128" s="240"/>
      <c r="AF128" s="240"/>
      <c r="AG128" s="240"/>
      <c r="AH128" s="240"/>
      <c r="AI128" s="240"/>
      <c r="AJ128" s="240"/>
      <c r="AK128" s="240"/>
      <c r="AL128" s="240"/>
      <c r="AM128" s="240"/>
      <c r="AN128" s="240"/>
      <c r="AO128" s="240"/>
      <c r="AP128" s="240"/>
      <c r="AQ128" s="240"/>
      <c r="AR128" s="240"/>
      <c r="AS128" s="240"/>
      <c r="AT128" s="240"/>
      <c r="AU128" s="240"/>
      <c r="AV128" s="240"/>
      <c r="AW128" s="240"/>
      <c r="AX128" s="240"/>
      <c r="AY128" s="240"/>
      <c r="AZ128" s="240"/>
    </row>
    <row r="129" spans="1:52" ht="18.75" customHeight="1">
      <c r="A129" s="226"/>
      <c r="B129" s="226"/>
      <c r="C129" s="240"/>
      <c r="D129" s="240"/>
      <c r="E129" s="240"/>
      <c r="F129" s="240"/>
      <c r="G129" s="240"/>
      <c r="H129" s="240"/>
      <c r="I129" s="240"/>
      <c r="J129" s="240"/>
      <c r="K129" s="240"/>
      <c r="L129" s="240"/>
      <c r="M129" s="240"/>
      <c r="N129" s="240"/>
      <c r="O129" s="240"/>
      <c r="P129" s="240"/>
      <c r="Q129" s="240"/>
      <c r="R129" s="240"/>
      <c r="S129" s="240"/>
      <c r="T129" s="240"/>
      <c r="U129" s="240"/>
      <c r="V129" s="240"/>
      <c r="W129" s="240"/>
      <c r="X129" s="240"/>
      <c r="Y129" s="240"/>
      <c r="Z129" s="240"/>
      <c r="AA129" s="240"/>
      <c r="AB129" s="240"/>
      <c r="AC129" s="240"/>
      <c r="AD129" s="240"/>
      <c r="AE129" s="240"/>
      <c r="AF129" s="240"/>
      <c r="AG129" s="240"/>
      <c r="AH129" s="240"/>
      <c r="AI129" s="240"/>
      <c r="AJ129" s="240"/>
      <c r="AK129" s="240"/>
      <c r="AL129" s="240"/>
      <c r="AM129" s="240"/>
      <c r="AN129" s="240"/>
      <c r="AO129" s="240"/>
      <c r="AP129" s="240"/>
      <c r="AQ129" s="240"/>
      <c r="AR129" s="240"/>
      <c r="AS129" s="240"/>
      <c r="AT129" s="240"/>
      <c r="AU129" s="240"/>
      <c r="AV129" s="240"/>
      <c r="AW129" s="240"/>
      <c r="AX129" s="240"/>
      <c r="AY129" s="240"/>
      <c r="AZ129" s="240"/>
    </row>
    <row r="130" spans="1:52" ht="18.75" customHeight="1">
      <c r="A130" s="226"/>
      <c r="B130" s="226"/>
      <c r="C130" s="240"/>
      <c r="D130" s="240"/>
      <c r="E130" s="240"/>
      <c r="F130" s="240"/>
      <c r="G130" s="240"/>
      <c r="H130" s="240"/>
      <c r="I130" s="240"/>
      <c r="J130" s="240"/>
      <c r="K130" s="240"/>
      <c r="L130" s="240"/>
      <c r="M130" s="240"/>
      <c r="N130" s="240"/>
      <c r="O130" s="240"/>
      <c r="P130" s="240"/>
      <c r="Q130" s="240"/>
      <c r="R130" s="240"/>
      <c r="S130" s="240"/>
      <c r="T130" s="240"/>
      <c r="U130" s="240"/>
      <c r="V130" s="240"/>
      <c r="W130" s="240"/>
      <c r="X130" s="240"/>
      <c r="Y130" s="240"/>
      <c r="Z130" s="240"/>
      <c r="AA130" s="240"/>
      <c r="AB130" s="240"/>
      <c r="AC130" s="240"/>
      <c r="AD130" s="240"/>
      <c r="AE130" s="240"/>
      <c r="AF130" s="240"/>
      <c r="AG130" s="240"/>
      <c r="AH130" s="240"/>
      <c r="AI130" s="240"/>
      <c r="AJ130" s="240"/>
      <c r="AK130" s="240"/>
      <c r="AL130" s="240"/>
      <c r="AM130" s="240"/>
      <c r="AN130" s="240"/>
      <c r="AO130" s="240"/>
      <c r="AP130" s="240"/>
      <c r="AQ130" s="240"/>
      <c r="AR130" s="240"/>
      <c r="AS130" s="240"/>
      <c r="AT130" s="240"/>
      <c r="AU130" s="240"/>
      <c r="AV130" s="240"/>
      <c r="AW130" s="240"/>
      <c r="AX130" s="240"/>
      <c r="AY130" s="240"/>
      <c r="AZ130" s="240"/>
    </row>
    <row r="131" spans="1:52" ht="18.75" customHeight="1">
      <c r="A131" s="226"/>
      <c r="B131" s="226"/>
      <c r="C131" s="240"/>
      <c r="D131" s="240"/>
      <c r="E131" s="240"/>
      <c r="F131" s="240"/>
      <c r="G131" s="240"/>
      <c r="H131" s="240"/>
      <c r="I131" s="240"/>
      <c r="J131" s="240"/>
      <c r="K131" s="240"/>
      <c r="L131" s="240"/>
      <c r="M131" s="240"/>
      <c r="N131" s="240"/>
      <c r="O131" s="240"/>
      <c r="P131" s="240"/>
      <c r="Q131" s="240"/>
      <c r="R131" s="240"/>
      <c r="S131" s="240"/>
      <c r="T131" s="240"/>
      <c r="U131" s="240"/>
      <c r="V131" s="240"/>
      <c r="W131" s="240"/>
      <c r="X131" s="240"/>
      <c r="Y131" s="240"/>
      <c r="Z131" s="240"/>
      <c r="AA131" s="240"/>
      <c r="AB131" s="240"/>
      <c r="AC131" s="240"/>
      <c r="AD131" s="240"/>
      <c r="AE131" s="240"/>
      <c r="AF131" s="240"/>
      <c r="AG131" s="240"/>
      <c r="AH131" s="240"/>
      <c r="AI131" s="240"/>
      <c r="AJ131" s="240"/>
      <c r="AK131" s="240"/>
      <c r="AL131" s="240"/>
      <c r="AM131" s="240"/>
      <c r="AN131" s="240"/>
      <c r="AO131" s="240"/>
      <c r="AP131" s="240"/>
      <c r="AQ131" s="240"/>
      <c r="AR131" s="240"/>
      <c r="AS131" s="240"/>
      <c r="AT131" s="240"/>
      <c r="AU131" s="240"/>
      <c r="AV131" s="240"/>
      <c r="AW131" s="240"/>
      <c r="AX131" s="240"/>
      <c r="AY131" s="240"/>
      <c r="AZ131" s="240"/>
    </row>
    <row r="132" spans="1:52" ht="18.75" customHeight="1" thickBot="1">
      <c r="A132" s="232"/>
      <c r="B132" s="232"/>
      <c r="C132" s="245"/>
      <c r="D132" s="245"/>
      <c r="E132" s="245"/>
      <c r="F132" s="245"/>
      <c r="G132" s="245"/>
      <c r="H132" s="245"/>
      <c r="I132" s="245"/>
      <c r="J132" s="245"/>
      <c r="K132" s="245"/>
      <c r="L132" s="245"/>
      <c r="M132" s="245"/>
      <c r="N132" s="245"/>
      <c r="O132" s="245"/>
      <c r="P132" s="245"/>
      <c r="Q132" s="245"/>
      <c r="R132" s="245"/>
      <c r="S132" s="245"/>
      <c r="T132" s="245"/>
      <c r="U132" s="245"/>
      <c r="V132" s="245"/>
      <c r="W132" s="245"/>
      <c r="X132" s="245"/>
      <c r="Y132" s="245"/>
      <c r="Z132" s="245"/>
      <c r="AA132" s="245"/>
      <c r="AB132" s="245"/>
      <c r="AC132" s="245"/>
      <c r="AD132" s="245"/>
      <c r="AE132" s="245"/>
      <c r="AF132" s="245"/>
      <c r="AG132" s="245"/>
      <c r="AH132" s="245"/>
      <c r="AI132" s="245"/>
      <c r="AJ132" s="245"/>
      <c r="AK132" s="245"/>
      <c r="AL132" s="245"/>
      <c r="AM132" s="245"/>
      <c r="AN132" s="245"/>
      <c r="AO132" s="245"/>
      <c r="AP132" s="245"/>
      <c r="AQ132" s="245"/>
      <c r="AR132" s="245"/>
      <c r="AS132" s="245"/>
      <c r="AT132" s="245"/>
      <c r="AU132" s="245"/>
      <c r="AV132" s="245"/>
      <c r="AW132" s="245"/>
      <c r="AX132" s="245"/>
      <c r="AY132" s="245"/>
      <c r="AZ132" s="245"/>
    </row>
    <row r="133" spans="1:52" ht="18.75" customHeight="1" thickTop="1">
      <c r="A133" s="44" t="s">
        <v>294</v>
      </c>
      <c r="B133" s="251"/>
      <c r="C133" s="251"/>
      <c r="D133" s="251"/>
      <c r="E133" s="251"/>
      <c r="F133" s="251"/>
      <c r="G133" s="251"/>
      <c r="H133" s="251"/>
      <c r="I133" s="251"/>
      <c r="J133" s="251"/>
      <c r="K133" s="251"/>
      <c r="L133" s="251"/>
      <c r="M133" s="251"/>
      <c r="N133" s="251"/>
      <c r="O133" s="251"/>
      <c r="P133" s="251"/>
      <c r="Q133" s="251"/>
      <c r="R133" s="251"/>
      <c r="S133" s="251"/>
      <c r="T133" s="251"/>
      <c r="U133" s="251"/>
      <c r="V133" s="251"/>
      <c r="W133" s="251"/>
      <c r="X133" s="251"/>
      <c r="Y133" s="251"/>
      <c r="Z133" s="251"/>
      <c r="AA133" s="251"/>
      <c r="AB133" s="251"/>
      <c r="AC133" s="251"/>
      <c r="AD133" s="251"/>
      <c r="AE133" s="251"/>
      <c r="AF133" s="251"/>
      <c r="AG133" s="251"/>
      <c r="AH133" s="251"/>
      <c r="AI133" s="251"/>
      <c r="AJ133" s="251"/>
      <c r="AK133" s="251"/>
      <c r="AL133" s="251"/>
      <c r="AM133" s="251"/>
      <c r="AN133" s="251"/>
      <c r="AO133" s="251"/>
      <c r="AP133" s="251"/>
      <c r="AQ133" s="251"/>
      <c r="AR133" s="251"/>
      <c r="AS133" s="251"/>
      <c r="AT133" s="251"/>
      <c r="AU133" s="251"/>
      <c r="AV133" s="251"/>
      <c r="AW133" s="251"/>
      <c r="AX133" s="251"/>
      <c r="AY133" s="251"/>
      <c r="AZ133" s="251"/>
    </row>
    <row r="134" spans="1:52" ht="18.75" customHeight="1">
      <c r="A134" s="16" t="s">
        <v>11</v>
      </c>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40"/>
      <c r="AV134" s="240"/>
      <c r="AW134" s="240"/>
      <c r="AX134" s="240"/>
      <c r="AY134" s="240"/>
      <c r="AZ134" s="240"/>
    </row>
    <row r="135" spans="1:52" ht="18.75" customHeight="1">
      <c r="A135" s="16" t="s">
        <v>13</v>
      </c>
      <c r="B135" s="240"/>
      <c r="C135" s="240"/>
      <c r="D135" s="240"/>
      <c r="E135" s="240"/>
      <c r="F135" s="240"/>
      <c r="G135" s="240"/>
      <c r="H135" s="240"/>
      <c r="I135" s="240"/>
      <c r="J135" s="240"/>
      <c r="K135" s="240"/>
      <c r="L135" s="240"/>
      <c r="M135" s="240"/>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240"/>
      <c r="AL135" s="240"/>
      <c r="AM135" s="240"/>
      <c r="AN135" s="240"/>
      <c r="AO135" s="240"/>
      <c r="AP135" s="240"/>
      <c r="AQ135" s="240"/>
      <c r="AR135" s="240"/>
      <c r="AS135" s="240"/>
      <c r="AT135" s="240"/>
      <c r="AU135" s="240"/>
      <c r="AV135" s="240"/>
      <c r="AW135" s="240"/>
      <c r="AX135" s="240"/>
      <c r="AY135" s="240"/>
      <c r="AZ135" s="240"/>
    </row>
    <row r="136" spans="1:52" ht="18.75" customHeight="1" thickBot="1">
      <c r="A136" s="53" t="s">
        <v>14</v>
      </c>
      <c r="B136" s="248"/>
      <c r="C136" s="248"/>
      <c r="D136" s="248"/>
      <c r="E136" s="248"/>
      <c r="F136" s="248"/>
      <c r="G136" s="248"/>
      <c r="H136" s="248"/>
      <c r="I136" s="248"/>
      <c r="J136" s="248"/>
      <c r="K136" s="248"/>
      <c r="L136" s="248"/>
      <c r="M136" s="248"/>
      <c r="N136" s="248"/>
      <c r="O136" s="248"/>
      <c r="P136" s="248"/>
      <c r="Q136" s="248"/>
      <c r="R136" s="248"/>
      <c r="S136" s="248"/>
      <c r="T136" s="248"/>
      <c r="U136" s="248"/>
      <c r="V136" s="248"/>
      <c r="W136" s="248"/>
      <c r="X136" s="248"/>
      <c r="Y136" s="248"/>
      <c r="Z136" s="248"/>
      <c r="AA136" s="248"/>
      <c r="AB136" s="248"/>
      <c r="AC136" s="248"/>
      <c r="AD136" s="248"/>
      <c r="AE136" s="248"/>
      <c r="AF136" s="248"/>
      <c r="AG136" s="248"/>
      <c r="AH136" s="248"/>
      <c r="AI136" s="248"/>
      <c r="AJ136" s="248"/>
      <c r="AK136" s="248"/>
      <c r="AL136" s="248"/>
      <c r="AM136" s="248"/>
      <c r="AN136" s="248"/>
      <c r="AO136" s="248"/>
      <c r="AP136" s="248"/>
      <c r="AQ136" s="248"/>
      <c r="AR136" s="248"/>
      <c r="AS136" s="248"/>
      <c r="AT136" s="248"/>
      <c r="AU136" s="248"/>
      <c r="AV136" s="248"/>
      <c r="AW136" s="248"/>
      <c r="AX136" s="248"/>
      <c r="AY136" s="248"/>
      <c r="AZ136" s="248"/>
    </row>
    <row r="137" spans="1:52" ht="18.75" customHeight="1" thickTop="1">
      <c r="A137" s="44" t="s">
        <v>295</v>
      </c>
      <c r="B137" s="251"/>
      <c r="C137" s="251"/>
      <c r="D137" s="251"/>
      <c r="E137" s="251"/>
      <c r="F137" s="251"/>
      <c r="G137" s="251"/>
      <c r="H137" s="251"/>
      <c r="I137" s="251"/>
      <c r="J137" s="251"/>
      <c r="K137" s="251"/>
      <c r="L137" s="251"/>
      <c r="M137" s="251"/>
      <c r="N137" s="251"/>
      <c r="O137" s="251"/>
      <c r="P137" s="251"/>
      <c r="Q137" s="251"/>
      <c r="R137" s="251"/>
      <c r="S137" s="251"/>
      <c r="T137" s="251"/>
      <c r="U137" s="251"/>
      <c r="V137" s="251"/>
      <c r="W137" s="251"/>
      <c r="X137" s="251"/>
      <c r="Y137" s="251"/>
      <c r="Z137" s="251"/>
      <c r="AA137" s="251"/>
      <c r="AB137" s="251"/>
      <c r="AC137" s="251"/>
      <c r="AD137" s="251"/>
      <c r="AE137" s="251"/>
      <c r="AF137" s="251"/>
      <c r="AG137" s="251"/>
      <c r="AH137" s="251"/>
      <c r="AI137" s="251"/>
      <c r="AJ137" s="251"/>
      <c r="AK137" s="251"/>
      <c r="AL137" s="251"/>
      <c r="AM137" s="251"/>
      <c r="AN137" s="251"/>
      <c r="AO137" s="251"/>
      <c r="AP137" s="251"/>
      <c r="AQ137" s="251"/>
      <c r="AR137" s="251"/>
      <c r="AS137" s="251"/>
      <c r="AT137" s="251"/>
      <c r="AU137" s="251"/>
      <c r="AV137" s="251"/>
      <c r="AW137" s="251"/>
      <c r="AX137" s="251"/>
      <c r="AY137" s="251"/>
      <c r="AZ137" s="251"/>
    </row>
    <row r="138" spans="1:52" ht="18.75" customHeight="1">
      <c r="A138" s="16" t="s">
        <v>11</v>
      </c>
      <c r="B138" s="240"/>
      <c r="C138" s="240"/>
      <c r="D138" s="240"/>
      <c r="E138" s="240"/>
      <c r="F138" s="240"/>
      <c r="G138" s="240"/>
      <c r="H138" s="240"/>
      <c r="I138" s="240"/>
      <c r="J138" s="240"/>
      <c r="K138" s="240"/>
      <c r="L138" s="240"/>
      <c r="M138" s="240"/>
      <c r="N138" s="240"/>
      <c r="O138" s="240"/>
      <c r="P138" s="240"/>
      <c r="Q138" s="240"/>
      <c r="R138" s="240"/>
      <c r="S138" s="240"/>
      <c r="T138" s="240"/>
      <c r="U138" s="240"/>
      <c r="V138" s="240"/>
      <c r="W138" s="240"/>
      <c r="X138" s="240"/>
      <c r="Y138" s="240"/>
      <c r="Z138" s="240"/>
      <c r="AA138" s="240"/>
      <c r="AB138" s="240"/>
      <c r="AC138" s="240"/>
      <c r="AD138" s="240"/>
      <c r="AE138" s="240"/>
      <c r="AF138" s="240"/>
      <c r="AG138" s="240"/>
      <c r="AH138" s="240"/>
      <c r="AI138" s="240"/>
      <c r="AJ138" s="240"/>
      <c r="AK138" s="240"/>
      <c r="AL138" s="240"/>
      <c r="AM138" s="240"/>
      <c r="AN138" s="240"/>
      <c r="AO138" s="240"/>
      <c r="AP138" s="240"/>
      <c r="AQ138" s="240"/>
      <c r="AR138" s="240"/>
      <c r="AS138" s="240"/>
      <c r="AT138" s="240"/>
      <c r="AU138" s="240"/>
      <c r="AV138" s="240"/>
      <c r="AW138" s="240"/>
      <c r="AX138" s="240"/>
      <c r="AY138" s="240"/>
      <c r="AZ138" s="240"/>
    </row>
    <row r="139" spans="1:52" ht="18.75" customHeight="1">
      <c r="A139" s="16" t="s">
        <v>13</v>
      </c>
      <c r="B139" s="240"/>
      <c r="C139" s="240"/>
      <c r="D139" s="240"/>
      <c r="E139" s="240"/>
      <c r="F139" s="240"/>
      <c r="G139" s="240"/>
      <c r="H139" s="240"/>
      <c r="I139" s="240"/>
      <c r="J139" s="240"/>
      <c r="K139" s="240"/>
      <c r="L139" s="240"/>
      <c r="M139" s="240"/>
      <c r="N139" s="240"/>
      <c r="O139" s="240"/>
      <c r="P139" s="240"/>
      <c r="Q139" s="240"/>
      <c r="R139" s="240"/>
      <c r="S139" s="240"/>
      <c r="T139" s="240"/>
      <c r="U139" s="240"/>
      <c r="V139" s="240"/>
      <c r="W139" s="240"/>
      <c r="X139" s="240"/>
      <c r="Y139" s="240"/>
      <c r="Z139" s="240"/>
      <c r="AA139" s="240"/>
      <c r="AB139" s="240"/>
      <c r="AC139" s="240"/>
      <c r="AD139" s="240"/>
      <c r="AE139" s="240"/>
      <c r="AF139" s="240"/>
      <c r="AG139" s="240"/>
      <c r="AH139" s="240"/>
      <c r="AI139" s="240"/>
      <c r="AJ139" s="240"/>
      <c r="AK139" s="240"/>
      <c r="AL139" s="240"/>
      <c r="AM139" s="240"/>
      <c r="AN139" s="240"/>
      <c r="AO139" s="240"/>
      <c r="AP139" s="240"/>
      <c r="AQ139" s="240"/>
      <c r="AR139" s="240"/>
      <c r="AS139" s="240"/>
      <c r="AT139" s="240"/>
      <c r="AU139" s="240"/>
      <c r="AV139" s="240"/>
      <c r="AW139" s="240"/>
      <c r="AX139" s="240"/>
      <c r="AY139" s="240"/>
      <c r="AZ139" s="240"/>
    </row>
    <row r="140" spans="1:52" ht="18.75" customHeight="1" thickBot="1">
      <c r="A140" s="53" t="s">
        <v>14</v>
      </c>
      <c r="B140" s="248"/>
      <c r="C140" s="248"/>
      <c r="D140" s="248"/>
      <c r="E140" s="248"/>
      <c r="F140" s="248"/>
      <c r="G140" s="248"/>
      <c r="H140" s="248"/>
      <c r="I140" s="248"/>
      <c r="J140" s="248"/>
      <c r="K140" s="248"/>
      <c r="L140" s="248"/>
      <c r="M140" s="248"/>
      <c r="N140" s="248"/>
      <c r="O140" s="248"/>
      <c r="P140" s="248"/>
      <c r="Q140" s="248"/>
      <c r="R140" s="248"/>
      <c r="S140" s="248"/>
      <c r="T140" s="248"/>
      <c r="U140" s="248"/>
      <c r="V140" s="248"/>
      <c r="W140" s="248"/>
      <c r="X140" s="248"/>
      <c r="Y140" s="248"/>
      <c r="Z140" s="248"/>
      <c r="AA140" s="248"/>
      <c r="AB140" s="248"/>
      <c r="AC140" s="248"/>
      <c r="AD140" s="248"/>
      <c r="AE140" s="248"/>
      <c r="AF140" s="248"/>
      <c r="AG140" s="248"/>
      <c r="AH140" s="248"/>
      <c r="AI140" s="248"/>
      <c r="AJ140" s="248"/>
      <c r="AK140" s="248"/>
      <c r="AL140" s="248"/>
      <c r="AM140" s="248"/>
      <c r="AN140" s="248"/>
      <c r="AO140" s="248"/>
      <c r="AP140" s="248"/>
      <c r="AQ140" s="248"/>
      <c r="AR140" s="248"/>
      <c r="AS140" s="248"/>
      <c r="AT140" s="248"/>
      <c r="AU140" s="248"/>
      <c r="AV140" s="248"/>
      <c r="AW140" s="248"/>
      <c r="AX140" s="248"/>
      <c r="AY140" s="248"/>
      <c r="AZ140" s="248"/>
    </row>
    <row r="141" spans="1:52" ht="18.75" customHeight="1" thickTop="1">
      <c r="A141" s="44" t="s">
        <v>298</v>
      </c>
      <c r="B141" s="251"/>
      <c r="C141" s="251"/>
      <c r="D141" s="251"/>
      <c r="E141" s="251"/>
      <c r="F141" s="251"/>
      <c r="G141" s="251"/>
      <c r="H141" s="251"/>
      <c r="I141" s="251"/>
      <c r="J141" s="251"/>
      <c r="K141" s="251"/>
      <c r="L141" s="251"/>
      <c r="M141" s="251"/>
      <c r="N141" s="251"/>
      <c r="O141" s="251"/>
      <c r="P141" s="251"/>
      <c r="Q141" s="251"/>
      <c r="R141" s="251"/>
      <c r="S141" s="251"/>
      <c r="T141" s="251"/>
      <c r="U141" s="251"/>
      <c r="V141" s="251"/>
      <c r="W141" s="251"/>
      <c r="X141" s="251"/>
      <c r="Y141" s="251"/>
      <c r="Z141" s="251"/>
      <c r="AA141" s="251"/>
      <c r="AB141" s="251"/>
      <c r="AC141" s="251"/>
      <c r="AD141" s="251"/>
      <c r="AE141" s="251"/>
      <c r="AF141" s="251"/>
      <c r="AG141" s="251"/>
      <c r="AH141" s="251"/>
      <c r="AI141" s="251"/>
      <c r="AJ141" s="251"/>
      <c r="AK141" s="251"/>
      <c r="AL141" s="251"/>
      <c r="AM141" s="251"/>
      <c r="AN141" s="251"/>
      <c r="AO141" s="251"/>
      <c r="AP141" s="251"/>
      <c r="AQ141" s="251"/>
      <c r="AR141" s="251"/>
      <c r="AS141" s="251"/>
      <c r="AT141" s="251"/>
      <c r="AU141" s="251"/>
      <c r="AV141" s="251"/>
      <c r="AW141" s="251"/>
      <c r="AX141" s="251"/>
      <c r="AY141" s="251"/>
      <c r="AZ141" s="251"/>
    </row>
    <row r="142" spans="1:52" ht="18.75" customHeight="1">
      <c r="A142" s="16"/>
      <c r="B142" s="240"/>
      <c r="C142" s="240"/>
      <c r="D142" s="240"/>
      <c r="E142" s="240"/>
      <c r="F142" s="240"/>
      <c r="G142" s="240"/>
      <c r="H142" s="240"/>
      <c r="I142" s="240"/>
      <c r="J142" s="240"/>
      <c r="K142" s="240"/>
      <c r="L142" s="240"/>
      <c r="M142" s="240"/>
      <c r="N142" s="240"/>
      <c r="O142" s="240"/>
      <c r="P142" s="240"/>
      <c r="Q142" s="240"/>
      <c r="R142" s="240"/>
      <c r="S142" s="240"/>
      <c r="T142" s="240"/>
      <c r="U142" s="240"/>
      <c r="V142" s="240"/>
      <c r="W142" s="240"/>
      <c r="X142" s="240"/>
      <c r="Y142" s="240"/>
      <c r="Z142" s="240"/>
      <c r="AA142" s="240"/>
      <c r="AB142" s="240"/>
      <c r="AC142" s="240"/>
      <c r="AD142" s="240"/>
      <c r="AE142" s="240"/>
      <c r="AF142" s="240"/>
      <c r="AG142" s="240"/>
      <c r="AH142" s="240"/>
      <c r="AI142" s="240"/>
      <c r="AJ142" s="240"/>
      <c r="AK142" s="240"/>
      <c r="AL142" s="240"/>
      <c r="AM142" s="240"/>
      <c r="AN142" s="240"/>
      <c r="AO142" s="240"/>
      <c r="AP142" s="240"/>
      <c r="AQ142" s="240"/>
      <c r="AR142" s="240"/>
      <c r="AS142" s="240"/>
      <c r="AT142" s="240"/>
      <c r="AU142" s="240"/>
      <c r="AV142" s="240"/>
      <c r="AW142" s="240"/>
      <c r="AX142" s="240"/>
      <c r="AY142" s="240"/>
      <c r="AZ142" s="240"/>
    </row>
    <row r="143" spans="1:52" ht="18.75" customHeight="1">
      <c r="A143" s="16" t="s">
        <v>13</v>
      </c>
      <c r="B143" s="240"/>
      <c r="C143" s="240"/>
      <c r="D143" s="240"/>
      <c r="E143" s="240"/>
      <c r="F143" s="240"/>
      <c r="G143" s="240"/>
      <c r="H143" s="240"/>
      <c r="I143" s="240"/>
      <c r="J143" s="240"/>
      <c r="K143" s="240"/>
      <c r="L143" s="240"/>
      <c r="M143" s="240"/>
      <c r="N143" s="240"/>
      <c r="O143" s="240"/>
      <c r="P143" s="240"/>
      <c r="Q143" s="240"/>
      <c r="R143" s="240"/>
      <c r="S143" s="240"/>
      <c r="T143" s="240"/>
      <c r="U143" s="240"/>
      <c r="V143" s="240"/>
      <c r="W143" s="240"/>
      <c r="X143" s="240"/>
      <c r="Y143" s="240"/>
      <c r="Z143" s="240"/>
      <c r="AA143" s="240"/>
      <c r="AB143" s="240"/>
      <c r="AC143" s="240"/>
      <c r="AD143" s="240"/>
      <c r="AE143" s="240"/>
      <c r="AF143" s="240"/>
      <c r="AG143" s="240"/>
      <c r="AH143" s="240"/>
      <c r="AI143" s="240"/>
      <c r="AJ143" s="240"/>
      <c r="AK143" s="240"/>
      <c r="AL143" s="240"/>
      <c r="AM143" s="240"/>
      <c r="AN143" s="240"/>
      <c r="AO143" s="240"/>
      <c r="AP143" s="240"/>
      <c r="AQ143" s="240"/>
      <c r="AR143" s="240"/>
      <c r="AS143" s="240"/>
      <c r="AT143" s="240"/>
      <c r="AU143" s="240"/>
      <c r="AV143" s="240"/>
      <c r="AW143" s="240"/>
      <c r="AX143" s="240"/>
      <c r="AY143" s="240"/>
      <c r="AZ143" s="240"/>
    </row>
    <row r="144" spans="1:52" s="114" customFormat="1" ht="18.75" customHeight="1">
      <c r="A144" s="53" t="s">
        <v>14</v>
      </c>
      <c r="B144" s="248"/>
      <c r="C144" s="248"/>
      <c r="D144" s="248"/>
      <c r="E144" s="248"/>
      <c r="F144" s="248"/>
      <c r="G144" s="248"/>
      <c r="H144" s="248"/>
      <c r="I144" s="248"/>
      <c r="J144" s="248"/>
      <c r="K144" s="248"/>
      <c r="L144" s="248"/>
      <c r="M144" s="248"/>
      <c r="N144" s="248"/>
      <c r="O144" s="248"/>
      <c r="P144" s="248"/>
      <c r="Q144" s="248"/>
      <c r="R144" s="248"/>
      <c r="S144" s="248"/>
      <c r="T144" s="248"/>
      <c r="U144" s="248"/>
      <c r="V144" s="248"/>
      <c r="W144" s="248"/>
      <c r="X144" s="248"/>
      <c r="Y144" s="248"/>
      <c r="Z144" s="248"/>
      <c r="AA144" s="248"/>
      <c r="AB144" s="248"/>
      <c r="AC144" s="248"/>
      <c r="AD144" s="248"/>
      <c r="AE144" s="248"/>
      <c r="AF144" s="248"/>
      <c r="AG144" s="248"/>
      <c r="AH144" s="248"/>
      <c r="AI144" s="248"/>
      <c r="AJ144" s="248"/>
      <c r="AK144" s="248"/>
      <c r="AL144" s="248"/>
      <c r="AM144" s="248"/>
      <c r="AN144" s="248"/>
      <c r="AO144" s="248"/>
      <c r="AP144" s="248"/>
      <c r="AQ144" s="248"/>
      <c r="AR144" s="248"/>
      <c r="AS144" s="248"/>
      <c r="AT144" s="248"/>
      <c r="AU144" s="248"/>
      <c r="AV144" s="248"/>
      <c r="AW144" s="248"/>
      <c r="AX144" s="248"/>
      <c r="AY144" s="248"/>
      <c r="AZ144" s="248"/>
    </row>
    <row r="145" spans="2:52" ht="15">
      <c r="B145" s="164"/>
      <c r="C145" s="252"/>
      <c r="D145" s="252"/>
      <c r="E145" s="252"/>
      <c r="F145" s="252"/>
      <c r="G145" s="252"/>
      <c r="H145" s="252"/>
      <c r="I145" s="252"/>
      <c r="J145" s="252"/>
      <c r="K145" s="252"/>
      <c r="L145" s="252"/>
      <c r="M145" s="252"/>
      <c r="N145" s="252"/>
      <c r="O145" s="252"/>
      <c r="P145" s="252"/>
      <c r="Q145" s="252"/>
      <c r="R145" s="252"/>
      <c r="S145" s="252"/>
      <c r="T145" s="252"/>
      <c r="U145" s="252"/>
      <c r="V145" s="252"/>
      <c r="W145" s="252"/>
      <c r="X145" s="252"/>
      <c r="Y145" s="252"/>
      <c r="Z145" s="252"/>
      <c r="AA145" s="252"/>
      <c r="AB145" s="252"/>
      <c r="AC145" s="252"/>
      <c r="AD145" s="252"/>
      <c r="AE145" s="252"/>
      <c r="AF145" s="252"/>
      <c r="AG145" s="252"/>
      <c r="AH145" s="252"/>
      <c r="AI145" s="252"/>
      <c r="AJ145" s="252"/>
      <c r="AK145" s="252"/>
      <c r="AL145" s="252"/>
      <c r="AM145" s="252"/>
      <c r="AN145" s="252"/>
      <c r="AO145" s="252"/>
      <c r="AP145" s="252"/>
      <c r="AQ145" s="252"/>
      <c r="AR145" s="252"/>
      <c r="AS145" s="252"/>
      <c r="AT145" s="252"/>
      <c r="AU145" s="252"/>
      <c r="AV145" s="252"/>
      <c r="AW145" s="252"/>
      <c r="AX145" s="252"/>
      <c r="AY145" s="252"/>
      <c r="AZ145" s="252"/>
    </row>
  </sheetData>
  <sheetProtection/>
  <printOptions/>
  <pageMargins left="0.25" right="0.25" top="0.55" bottom="0.4" header="0" footer="0"/>
  <pageSetup fitToHeight="1" fitToWidth="1" horizontalDpi="600" verticalDpi="600" orientation="landscape" paperSize="3" scale="20" r:id="rId1"/>
  <headerFooter alignWithMargins="0">
    <oddFooter>&amp;LTOWN OF WEST TISBURY&amp;R Printed &amp;D - Page &amp;P 0F &amp;N</oddFooter>
  </headerFooter>
  <rowBreaks count="2" manualBreakCount="2">
    <brk id="48" max="51" man="1"/>
    <brk id="97" max="51" man="1"/>
  </rowBreaks>
</worksheet>
</file>

<file path=xl/worksheets/sheet5.xml><?xml version="1.0" encoding="utf-8"?>
<worksheet xmlns="http://schemas.openxmlformats.org/spreadsheetml/2006/main" xmlns:r="http://schemas.openxmlformats.org/officeDocument/2006/relationships">
  <dimension ref="A1:N65390"/>
  <sheetViews>
    <sheetView zoomScale="87" zoomScaleNormal="87" zoomScalePageLayoutView="0" workbookViewId="0" topLeftCell="A1">
      <pane ySplit="9" topLeftCell="BM121" activePane="bottomLeft" state="frozen"/>
      <selection pane="topLeft" activeCell="F90" sqref="F90"/>
      <selection pane="bottomLeft" activeCell="M154" sqref="M154"/>
    </sheetView>
  </sheetViews>
  <sheetFormatPr defaultColWidth="8.88671875" defaultRowHeight="15"/>
  <cols>
    <col min="1" max="1" width="27.10546875" style="1" customWidth="1"/>
    <col min="2" max="2" width="7.4453125" style="1" customWidth="1"/>
    <col min="3" max="3" width="4.6640625" style="1" customWidth="1"/>
    <col min="4" max="4" width="6.4453125" style="1" customWidth="1"/>
    <col min="5" max="5" width="8.6640625" style="1" customWidth="1"/>
    <col min="6" max="7" width="9.6640625" style="1" customWidth="1"/>
    <col min="8" max="8" width="0.44140625" style="1" customWidth="1"/>
    <col min="9" max="9" width="9.6640625" style="1" customWidth="1"/>
    <col min="10" max="10" width="8.6640625" style="1" customWidth="1"/>
    <col min="11" max="11" width="0.44140625" style="1" customWidth="1"/>
    <col min="12" max="12" width="9.6640625" style="1" customWidth="1"/>
  </cols>
  <sheetData>
    <row r="1" spans="1:11" ht="15.75">
      <c r="A1" s="138" t="s">
        <v>8</v>
      </c>
      <c r="B1" s="55"/>
      <c r="C1" s="43"/>
      <c r="E1" s="1" t="s">
        <v>21</v>
      </c>
      <c r="G1" s="4">
        <v>1967</v>
      </c>
      <c r="H1" s="43"/>
      <c r="I1" s="5" t="s">
        <v>34</v>
      </c>
      <c r="K1" s="43"/>
    </row>
    <row r="2" spans="1:11" ht="15.75">
      <c r="A2" s="57">
        <v>41219</v>
      </c>
      <c r="B2" s="56"/>
      <c r="C2" s="43"/>
      <c r="D2" s="43"/>
      <c r="E2" s="1" t="s">
        <v>22</v>
      </c>
      <c r="G2" s="4">
        <v>19</v>
      </c>
      <c r="H2" s="43"/>
      <c r="I2" s="5" t="s">
        <v>35</v>
      </c>
      <c r="K2" s="43"/>
    </row>
    <row r="3" spans="1:11" ht="16.5" thickBot="1">
      <c r="A3" s="123" t="s">
        <v>9</v>
      </c>
      <c r="B3" s="56"/>
      <c r="C3" s="43"/>
      <c r="D3" s="43"/>
      <c r="E3" s="2" t="s">
        <v>23</v>
      </c>
      <c r="F3" s="2"/>
      <c r="G3" s="8">
        <f>SUM(G1:G2)</f>
        <v>1986</v>
      </c>
      <c r="H3" s="43"/>
      <c r="I3" s="5" t="s">
        <v>36</v>
      </c>
      <c r="K3" s="43"/>
    </row>
    <row r="4" spans="1:11" ht="18">
      <c r="A4" s="40" t="s">
        <v>67</v>
      </c>
      <c r="B4" s="124">
        <v>2394</v>
      </c>
      <c r="C4" s="39"/>
      <c r="H4" s="43"/>
      <c r="K4" s="43"/>
    </row>
    <row r="5" spans="1:13" ht="16.5" thickBot="1">
      <c r="A5" s="125" t="s">
        <v>68</v>
      </c>
      <c r="B5" s="126">
        <f>G3/B4</f>
        <v>0.8295739348370927</v>
      </c>
      <c r="C5" s="61"/>
      <c r="E5" s="42" t="s">
        <v>24</v>
      </c>
      <c r="F5" s="42" t="s">
        <v>28</v>
      </c>
      <c r="G5" s="42" t="s">
        <v>31</v>
      </c>
      <c r="H5" s="42"/>
      <c r="I5" s="42" t="s">
        <v>37</v>
      </c>
      <c r="J5" s="42" t="s">
        <v>39</v>
      </c>
      <c r="K5" s="42"/>
      <c r="L5" s="117" t="s">
        <v>43</v>
      </c>
      <c r="M5" s="114"/>
    </row>
    <row r="6" spans="2:13" ht="15">
      <c r="B6" s="43"/>
      <c r="C6" s="43"/>
      <c r="D6" s="43" t="s">
        <v>17</v>
      </c>
      <c r="E6" s="9"/>
      <c r="F6" s="9"/>
      <c r="G6" s="9"/>
      <c r="H6" s="42"/>
      <c r="I6" s="9"/>
      <c r="J6" s="42" t="s">
        <v>40</v>
      </c>
      <c r="K6" s="42"/>
      <c r="L6" s="117"/>
      <c r="M6" s="114"/>
    </row>
    <row r="7" spans="2:13" ht="15">
      <c r="B7" s="43"/>
      <c r="C7" s="43" t="s">
        <v>15</v>
      </c>
      <c r="D7" s="43" t="s">
        <v>18</v>
      </c>
      <c r="E7" s="42" t="s">
        <v>25</v>
      </c>
      <c r="F7" s="9" t="s">
        <v>29</v>
      </c>
      <c r="G7" s="42" t="s">
        <v>32</v>
      </c>
      <c r="H7" s="42"/>
      <c r="I7" s="42" t="s">
        <v>38</v>
      </c>
      <c r="J7" s="42" t="s">
        <v>41</v>
      </c>
      <c r="K7" s="42"/>
      <c r="L7" s="117" t="s">
        <v>44</v>
      </c>
      <c r="M7" s="114"/>
    </row>
    <row r="8" spans="1:13" ht="15">
      <c r="A8" s="1" t="s">
        <v>10</v>
      </c>
      <c r="B8" s="43"/>
      <c r="C8" s="43" t="s">
        <v>16</v>
      </c>
      <c r="D8" s="43" t="s">
        <v>19</v>
      </c>
      <c r="E8" s="42" t="s">
        <v>26</v>
      </c>
      <c r="F8" s="42" t="s">
        <v>30</v>
      </c>
      <c r="G8" s="42" t="s">
        <v>26</v>
      </c>
      <c r="H8" s="42"/>
      <c r="I8" s="42" t="s">
        <v>30</v>
      </c>
      <c r="J8" s="42" t="s">
        <v>42</v>
      </c>
      <c r="K8" s="42"/>
      <c r="L8" s="117" t="s">
        <v>45</v>
      </c>
      <c r="M8" s="114"/>
    </row>
    <row r="9" spans="2:13" ht="16.5" thickBot="1">
      <c r="B9" s="43"/>
      <c r="C9" s="43"/>
      <c r="E9" s="9"/>
      <c r="F9" s="10"/>
      <c r="G9" s="9"/>
      <c r="H9" s="42"/>
      <c r="I9" s="9"/>
      <c r="J9" s="9"/>
      <c r="K9" s="42"/>
      <c r="L9" s="118"/>
      <c r="M9" s="114"/>
    </row>
    <row r="10" spans="1:13" ht="16.5" thickTop="1">
      <c r="A10" s="90" t="s">
        <v>128</v>
      </c>
      <c r="B10" s="45"/>
      <c r="C10" s="46">
        <v>1</v>
      </c>
      <c r="D10" s="14">
        <f>($G$3*C10)</f>
        <v>1986</v>
      </c>
      <c r="E10" s="212"/>
      <c r="F10" s="212"/>
      <c r="G10" s="212"/>
      <c r="H10" s="213"/>
      <c r="I10" s="212"/>
      <c r="J10" s="212"/>
      <c r="K10" s="213"/>
      <c r="L10" s="214"/>
      <c r="M10" s="114"/>
    </row>
    <row r="11" spans="1:13" ht="15">
      <c r="A11" s="16" t="s">
        <v>11</v>
      </c>
      <c r="B11" s="50"/>
      <c r="C11" s="50"/>
      <c r="D11" s="16"/>
      <c r="E11" s="18">
        <v>4</v>
      </c>
      <c r="F11" s="18"/>
      <c r="G11" s="19">
        <f aca="true" t="shared" si="0" ref="G11:G20">(E11+F11)</f>
        <v>4</v>
      </c>
      <c r="H11" s="41"/>
      <c r="I11" s="18">
        <v>1</v>
      </c>
      <c r="J11" s="18"/>
      <c r="K11" s="41"/>
      <c r="L11" s="120">
        <f aca="true" t="shared" si="1" ref="L11:L20">(G11+I11+J11)</f>
        <v>5</v>
      </c>
      <c r="M11" s="114"/>
    </row>
    <row r="12" spans="1:13" ht="15">
      <c r="A12" s="16" t="s">
        <v>276</v>
      </c>
      <c r="B12" s="50"/>
      <c r="C12" s="50"/>
      <c r="D12" s="16"/>
      <c r="E12" s="18">
        <v>17</v>
      </c>
      <c r="F12" s="18"/>
      <c r="G12" s="19">
        <f t="shared" si="0"/>
        <v>17</v>
      </c>
      <c r="H12" s="41"/>
      <c r="I12" s="18"/>
      <c r="J12" s="18"/>
      <c r="K12" s="41"/>
      <c r="L12" s="120">
        <f t="shared" si="1"/>
        <v>17</v>
      </c>
      <c r="M12" s="114"/>
    </row>
    <row r="13" spans="1:13" ht="15">
      <c r="A13" s="102" t="s">
        <v>129</v>
      </c>
      <c r="B13" s="50"/>
      <c r="C13" s="50"/>
      <c r="D13" s="16"/>
      <c r="E13" s="18">
        <v>1554</v>
      </c>
      <c r="F13" s="18"/>
      <c r="G13" s="19">
        <f t="shared" si="0"/>
        <v>1554</v>
      </c>
      <c r="H13" s="41"/>
      <c r="I13" s="18"/>
      <c r="J13" s="18">
        <v>17</v>
      </c>
      <c r="K13" s="41"/>
      <c r="L13" s="120">
        <f t="shared" si="1"/>
        <v>1571</v>
      </c>
      <c r="M13" s="114"/>
    </row>
    <row r="14" spans="1:13" ht="15">
      <c r="A14" s="100" t="s">
        <v>277</v>
      </c>
      <c r="B14" s="50"/>
      <c r="C14" s="50"/>
      <c r="D14" s="16"/>
      <c r="E14" s="18">
        <v>369</v>
      </c>
      <c r="F14" s="18"/>
      <c r="G14" s="19">
        <f t="shared" si="0"/>
        <v>369</v>
      </c>
      <c r="H14" s="41"/>
      <c r="I14" s="18"/>
      <c r="J14" s="18">
        <v>2</v>
      </c>
      <c r="K14" s="41"/>
      <c r="L14" s="120">
        <f t="shared" si="1"/>
        <v>371</v>
      </c>
      <c r="M14" s="114"/>
    </row>
    <row r="15" spans="1:13" ht="15">
      <c r="A15" s="100" t="s">
        <v>278</v>
      </c>
      <c r="B15" s="50"/>
      <c r="C15" s="50"/>
      <c r="D15" s="16"/>
      <c r="E15" s="18">
        <v>16</v>
      </c>
      <c r="F15" s="18"/>
      <c r="G15" s="19">
        <f t="shared" si="0"/>
        <v>16</v>
      </c>
      <c r="H15" s="41"/>
      <c r="I15" s="18"/>
      <c r="J15" s="18"/>
      <c r="K15" s="41"/>
      <c r="L15" s="120">
        <f t="shared" si="1"/>
        <v>16</v>
      </c>
      <c r="M15" s="114"/>
    </row>
    <row r="16" spans="1:13" ht="15">
      <c r="A16" s="97" t="s">
        <v>12</v>
      </c>
      <c r="B16" s="21">
        <v>7</v>
      </c>
      <c r="C16" s="50"/>
      <c r="D16" s="16"/>
      <c r="E16" s="18"/>
      <c r="F16" s="18"/>
      <c r="G16" s="19">
        <f t="shared" si="0"/>
        <v>0</v>
      </c>
      <c r="H16" s="41"/>
      <c r="I16" s="18"/>
      <c r="J16" s="18"/>
      <c r="K16" s="41"/>
      <c r="L16" s="120">
        <f t="shared" si="1"/>
        <v>0</v>
      </c>
      <c r="M16" s="114"/>
    </row>
    <row r="17" spans="1:13" ht="15">
      <c r="A17" s="105" t="s">
        <v>301</v>
      </c>
      <c r="B17" s="50"/>
      <c r="C17" s="50"/>
      <c r="D17" s="16"/>
      <c r="E17" s="51"/>
      <c r="F17" s="18"/>
      <c r="G17" s="19">
        <f t="shared" si="0"/>
        <v>0</v>
      </c>
      <c r="H17" s="41"/>
      <c r="I17" s="18"/>
      <c r="J17" s="18"/>
      <c r="K17" s="41"/>
      <c r="L17" s="120">
        <f t="shared" si="1"/>
        <v>0</v>
      </c>
      <c r="M17" s="114"/>
    </row>
    <row r="18" spans="1:13" ht="15">
      <c r="A18" s="105" t="s">
        <v>83</v>
      </c>
      <c r="B18" s="50"/>
      <c r="C18" s="50"/>
      <c r="D18" s="16"/>
      <c r="E18" s="51"/>
      <c r="F18" s="18">
        <f>1+5</f>
        <v>6</v>
      </c>
      <c r="G18" s="19">
        <f t="shared" si="0"/>
        <v>6</v>
      </c>
      <c r="H18" s="41"/>
      <c r="I18" s="18"/>
      <c r="J18" s="18"/>
      <c r="K18" s="41"/>
      <c r="L18" s="120">
        <f t="shared" si="1"/>
        <v>6</v>
      </c>
      <c r="M18" s="114"/>
    </row>
    <row r="19" spans="1:13" ht="15">
      <c r="A19" s="105"/>
      <c r="B19" s="50"/>
      <c r="C19" s="50"/>
      <c r="D19" s="16"/>
      <c r="E19" s="51"/>
      <c r="F19" s="18"/>
      <c r="G19" s="19">
        <f t="shared" si="0"/>
        <v>0</v>
      </c>
      <c r="H19" s="41"/>
      <c r="I19" s="18"/>
      <c r="J19" s="18"/>
      <c r="K19" s="41"/>
      <c r="L19" s="120">
        <f t="shared" si="1"/>
        <v>0</v>
      </c>
      <c r="M19" s="114"/>
    </row>
    <row r="20" spans="1:13" ht="15.75" thickBot="1">
      <c r="A20" s="50"/>
      <c r="B20" s="50"/>
      <c r="C20" s="50"/>
      <c r="D20" s="52" t="s">
        <v>20</v>
      </c>
      <c r="E20" s="24">
        <f>SUM(E11:E19)</f>
        <v>1960</v>
      </c>
      <c r="F20" s="24">
        <f>SUM(F11:F19)</f>
        <v>6</v>
      </c>
      <c r="G20" s="19">
        <f t="shared" si="0"/>
        <v>1966</v>
      </c>
      <c r="H20" s="41"/>
      <c r="I20" s="24">
        <f>SUM(I11:I19)</f>
        <v>1</v>
      </c>
      <c r="J20" s="24">
        <f>SUM(J11:J19)</f>
        <v>19</v>
      </c>
      <c r="K20" s="41"/>
      <c r="L20" s="120">
        <f t="shared" si="1"/>
        <v>1986</v>
      </c>
      <c r="M20" s="114"/>
    </row>
    <row r="21" spans="1:13" ht="16.5" thickTop="1">
      <c r="A21" s="215" t="s">
        <v>46</v>
      </c>
      <c r="B21" s="45"/>
      <c r="C21" s="46">
        <v>1</v>
      </c>
      <c r="D21" s="14">
        <f>($G$3*C21)</f>
        <v>1986</v>
      </c>
      <c r="E21" s="212"/>
      <c r="F21" s="212"/>
      <c r="G21" s="212"/>
      <c r="H21" s="213"/>
      <c r="I21" s="212"/>
      <c r="J21" s="212"/>
      <c r="K21" s="213"/>
      <c r="L21" s="214"/>
      <c r="M21" s="114"/>
    </row>
    <row r="22" spans="1:13" ht="15">
      <c r="A22" s="16" t="s">
        <v>11</v>
      </c>
      <c r="B22" s="50"/>
      <c r="C22" s="50"/>
      <c r="D22" s="16"/>
      <c r="E22" s="18">
        <v>12</v>
      </c>
      <c r="F22" s="18"/>
      <c r="G22" s="19">
        <f>(E22+F22)</f>
        <v>12</v>
      </c>
      <c r="H22" s="41"/>
      <c r="I22" s="18"/>
      <c r="J22" s="18">
        <v>1</v>
      </c>
      <c r="K22" s="41"/>
      <c r="L22" s="120">
        <f>(G22+I22+J22)</f>
        <v>13</v>
      </c>
      <c r="M22" s="114"/>
    </row>
    <row r="23" spans="1:13" ht="15">
      <c r="A23" s="16" t="s">
        <v>269</v>
      </c>
      <c r="B23" s="50"/>
      <c r="C23" s="50"/>
      <c r="D23" s="16"/>
      <c r="E23" s="18">
        <v>481</v>
      </c>
      <c r="F23" s="18"/>
      <c r="G23" s="19">
        <f aca="true" t="shared" si="2" ref="G23:G28">(E23+F23)</f>
        <v>481</v>
      </c>
      <c r="H23" s="41"/>
      <c r="I23" s="18"/>
      <c r="J23" s="18">
        <v>4</v>
      </c>
      <c r="K23" s="41"/>
      <c r="L23" s="120">
        <f aca="true" t="shared" si="3" ref="L23:L28">(G23+I23+J23)</f>
        <v>485</v>
      </c>
      <c r="M23" s="114"/>
    </row>
    <row r="24" spans="1:13" ht="15">
      <c r="A24" s="16" t="s">
        <v>261</v>
      </c>
      <c r="B24" s="50"/>
      <c r="C24" s="50"/>
      <c r="D24" s="16"/>
      <c r="E24" s="18">
        <v>1472</v>
      </c>
      <c r="F24" s="18"/>
      <c r="G24" s="19">
        <f t="shared" si="2"/>
        <v>1472</v>
      </c>
      <c r="H24" s="41"/>
      <c r="I24" s="18"/>
      <c r="J24" s="18">
        <v>14</v>
      </c>
      <c r="K24" s="41"/>
      <c r="L24" s="120">
        <f t="shared" si="3"/>
        <v>1486</v>
      </c>
      <c r="M24" s="114"/>
    </row>
    <row r="25" spans="1:13" ht="15">
      <c r="A25" s="20" t="s">
        <v>12</v>
      </c>
      <c r="B25" s="21">
        <v>2</v>
      </c>
      <c r="C25" s="50"/>
      <c r="D25" s="16"/>
      <c r="E25" s="18"/>
      <c r="F25" s="18"/>
      <c r="G25" s="19">
        <f t="shared" si="2"/>
        <v>0</v>
      </c>
      <c r="H25" s="41"/>
      <c r="I25" s="18"/>
      <c r="J25" s="18"/>
      <c r="K25" s="41"/>
      <c r="L25" s="120">
        <f t="shared" si="3"/>
        <v>0</v>
      </c>
      <c r="M25" s="114"/>
    </row>
    <row r="26" spans="1:13" ht="15">
      <c r="A26" s="29" t="s">
        <v>83</v>
      </c>
      <c r="B26" s="50"/>
      <c r="C26" s="50"/>
      <c r="D26" s="16"/>
      <c r="E26" s="51"/>
      <c r="F26" s="18">
        <f>1+2</f>
        <v>3</v>
      </c>
      <c r="G26" s="19">
        <f t="shared" si="2"/>
        <v>3</v>
      </c>
      <c r="H26" s="41"/>
      <c r="I26" s="18"/>
      <c r="J26" s="18"/>
      <c r="K26" s="41"/>
      <c r="L26" s="120">
        <f t="shared" si="3"/>
        <v>3</v>
      </c>
      <c r="M26" s="114"/>
    </row>
    <row r="27" spans="1:13" ht="15">
      <c r="A27" s="16"/>
      <c r="B27" s="50"/>
      <c r="C27" s="50"/>
      <c r="D27" s="16"/>
      <c r="E27" s="51"/>
      <c r="F27" s="18"/>
      <c r="G27" s="19">
        <f t="shared" si="2"/>
        <v>0</v>
      </c>
      <c r="H27" s="41"/>
      <c r="I27" s="18"/>
      <c r="J27" s="18"/>
      <c r="K27" s="41"/>
      <c r="L27" s="120">
        <f t="shared" si="3"/>
        <v>0</v>
      </c>
      <c r="M27" s="114"/>
    </row>
    <row r="28" spans="1:13" ht="15.75" thickBot="1">
      <c r="A28" s="50"/>
      <c r="B28" s="50"/>
      <c r="C28" s="50"/>
      <c r="D28" s="52" t="s">
        <v>20</v>
      </c>
      <c r="E28" s="24">
        <f>SUM(E22:E27)</f>
        <v>1965</v>
      </c>
      <c r="F28" s="24">
        <f>SUM(F23:F27)</f>
        <v>3</v>
      </c>
      <c r="G28" s="19">
        <f t="shared" si="2"/>
        <v>1968</v>
      </c>
      <c r="H28" s="41"/>
      <c r="I28" s="24">
        <f>SUM(I23:I27)</f>
        <v>0</v>
      </c>
      <c r="J28" s="24">
        <f>SUM(J23:J27)</f>
        <v>18</v>
      </c>
      <c r="K28" s="41"/>
      <c r="L28" s="120">
        <f t="shared" si="3"/>
        <v>1986</v>
      </c>
      <c r="M28" s="114"/>
    </row>
    <row r="29" spans="1:13" ht="16.5" thickTop="1">
      <c r="A29" s="215" t="s">
        <v>52</v>
      </c>
      <c r="B29" s="45"/>
      <c r="C29" s="46">
        <v>1</v>
      </c>
      <c r="D29" s="14">
        <f>($G$3*C29)</f>
        <v>1986</v>
      </c>
      <c r="E29" s="212"/>
      <c r="F29" s="212"/>
      <c r="G29" s="212"/>
      <c r="H29" s="213"/>
      <c r="I29" s="212"/>
      <c r="J29" s="212"/>
      <c r="K29" s="213"/>
      <c r="L29" s="214"/>
      <c r="M29" s="114"/>
    </row>
    <row r="30" spans="1:13" ht="15">
      <c r="A30" s="16" t="s">
        <v>11</v>
      </c>
      <c r="B30" s="50"/>
      <c r="C30" s="50"/>
      <c r="D30" s="16"/>
      <c r="E30" s="18">
        <v>94</v>
      </c>
      <c r="F30" s="18"/>
      <c r="G30" s="19">
        <f aca="true" t="shared" si="4" ref="G30:G37">(E30+F30)</f>
        <v>94</v>
      </c>
      <c r="H30" s="41"/>
      <c r="I30" s="18"/>
      <c r="J30" s="18">
        <v>2</v>
      </c>
      <c r="K30" s="41"/>
      <c r="L30" s="120">
        <f aca="true" t="shared" si="5" ref="L30:L37">(G30+I30+J30)</f>
        <v>96</v>
      </c>
      <c r="M30" s="114"/>
    </row>
    <row r="31" spans="1:13" ht="15">
      <c r="A31" s="16" t="s">
        <v>279</v>
      </c>
      <c r="B31" s="50"/>
      <c r="C31" s="50"/>
      <c r="D31" s="16"/>
      <c r="E31" s="18">
        <v>1500</v>
      </c>
      <c r="F31" s="18"/>
      <c r="G31" s="19">
        <f t="shared" si="4"/>
        <v>1500</v>
      </c>
      <c r="H31" s="41"/>
      <c r="I31" s="18"/>
      <c r="J31" s="18">
        <v>12</v>
      </c>
      <c r="K31" s="41"/>
      <c r="L31" s="120">
        <f t="shared" si="5"/>
        <v>1512</v>
      </c>
      <c r="M31" s="114"/>
    </row>
    <row r="32" spans="1:13" ht="15">
      <c r="A32" s="16" t="s">
        <v>271</v>
      </c>
      <c r="B32" s="50"/>
      <c r="C32" s="50"/>
      <c r="D32" s="16"/>
      <c r="E32" s="18">
        <v>304</v>
      </c>
      <c r="F32" s="18"/>
      <c r="G32" s="19">
        <f>(E32+F32)</f>
        <v>304</v>
      </c>
      <c r="H32" s="41"/>
      <c r="I32" s="18"/>
      <c r="J32" s="18">
        <v>3</v>
      </c>
      <c r="K32" s="41"/>
      <c r="L32" s="120">
        <f>(G32+I32+J32)</f>
        <v>307</v>
      </c>
      <c r="M32" s="114"/>
    </row>
    <row r="33" spans="1:13" ht="15">
      <c r="A33" s="16" t="s">
        <v>280</v>
      </c>
      <c r="B33" s="50"/>
      <c r="C33" s="50"/>
      <c r="D33" s="16"/>
      <c r="E33" s="18">
        <v>67</v>
      </c>
      <c r="F33" s="18"/>
      <c r="G33" s="19">
        <f>(E33+F33)</f>
        <v>67</v>
      </c>
      <c r="H33" s="41"/>
      <c r="I33" s="18"/>
      <c r="J33" s="18"/>
      <c r="K33" s="41"/>
      <c r="L33" s="120">
        <f>(G33+I33+J33)</f>
        <v>67</v>
      </c>
      <c r="M33" s="114"/>
    </row>
    <row r="34" spans="1:13" ht="15">
      <c r="A34" s="97" t="s">
        <v>12</v>
      </c>
      <c r="B34" s="21">
        <v>2</v>
      </c>
      <c r="C34" s="50"/>
      <c r="D34" s="16"/>
      <c r="E34" s="18"/>
      <c r="F34" s="18"/>
      <c r="G34" s="19">
        <f t="shared" si="4"/>
        <v>0</v>
      </c>
      <c r="H34" s="41"/>
      <c r="I34" s="18"/>
      <c r="J34" s="18"/>
      <c r="K34" s="41"/>
      <c r="L34" s="120">
        <f t="shared" si="5"/>
        <v>0</v>
      </c>
      <c r="M34" s="114"/>
    </row>
    <row r="35" spans="1:13" ht="15">
      <c r="A35" s="29" t="s">
        <v>83</v>
      </c>
      <c r="B35" s="50"/>
      <c r="C35" s="50"/>
      <c r="D35" s="16"/>
      <c r="E35" s="51"/>
      <c r="F35" s="18">
        <f>1+1</f>
        <v>2</v>
      </c>
      <c r="G35" s="19">
        <f t="shared" si="4"/>
        <v>2</v>
      </c>
      <c r="H35" s="41"/>
      <c r="I35" s="18"/>
      <c r="J35" s="18">
        <v>2</v>
      </c>
      <c r="K35" s="41"/>
      <c r="L35" s="120">
        <f t="shared" si="5"/>
        <v>4</v>
      </c>
      <c r="M35" s="114"/>
    </row>
    <row r="36" spans="1:13" ht="15">
      <c r="A36" s="16"/>
      <c r="B36" s="50"/>
      <c r="C36" s="50"/>
      <c r="D36" s="16"/>
      <c r="E36" s="51"/>
      <c r="F36" s="18"/>
      <c r="G36" s="19">
        <f t="shared" si="4"/>
        <v>0</v>
      </c>
      <c r="H36" s="41"/>
      <c r="I36" s="18"/>
      <c r="J36" s="18"/>
      <c r="K36" s="41"/>
      <c r="L36" s="120">
        <f t="shared" si="5"/>
        <v>0</v>
      </c>
      <c r="M36" s="114"/>
    </row>
    <row r="37" spans="1:13" ht="15.75" thickBot="1">
      <c r="A37" s="50"/>
      <c r="B37" s="50"/>
      <c r="C37" s="50"/>
      <c r="D37" s="52" t="s">
        <v>20</v>
      </c>
      <c r="E37" s="24">
        <f>SUM(E30:E36)</f>
        <v>1965</v>
      </c>
      <c r="F37" s="24">
        <f>SUM(F30:F36)</f>
        <v>2</v>
      </c>
      <c r="G37" s="19">
        <f t="shared" si="4"/>
        <v>1967</v>
      </c>
      <c r="H37" s="41"/>
      <c r="I37" s="24">
        <f>SUM(I30:I36)</f>
        <v>0</v>
      </c>
      <c r="J37" s="24">
        <f>SUM(J30:J36)</f>
        <v>19</v>
      </c>
      <c r="K37" s="41"/>
      <c r="L37" s="120">
        <f t="shared" si="5"/>
        <v>1986</v>
      </c>
      <c r="M37" s="114"/>
    </row>
    <row r="38" spans="1:13" ht="16.5" thickTop="1">
      <c r="A38" s="215" t="s">
        <v>53</v>
      </c>
      <c r="B38" s="45"/>
      <c r="C38" s="46">
        <v>1</v>
      </c>
      <c r="D38" s="14">
        <f>($G$3*C38)</f>
        <v>1986</v>
      </c>
      <c r="E38" s="212"/>
      <c r="F38" s="212"/>
      <c r="G38" s="212"/>
      <c r="H38" s="213"/>
      <c r="I38" s="212"/>
      <c r="J38" s="212"/>
      <c r="K38" s="213"/>
      <c r="L38" s="214"/>
      <c r="M38" s="114"/>
    </row>
    <row r="39" spans="1:13" ht="15">
      <c r="A39" s="16"/>
      <c r="B39" s="50"/>
      <c r="C39" s="50"/>
      <c r="D39" s="16"/>
      <c r="E39" s="18">
        <v>340</v>
      </c>
      <c r="F39" s="18"/>
      <c r="G39" s="19">
        <f aca="true" t="shared" si="6" ref="G39:G45">(E39+F39)</f>
        <v>340</v>
      </c>
      <c r="H39" s="41"/>
      <c r="I39" s="18">
        <v>1</v>
      </c>
      <c r="J39" s="18">
        <v>5</v>
      </c>
      <c r="K39" s="41"/>
      <c r="L39" s="120">
        <f aca="true" t="shared" si="7" ref="L39:L45">(G39+I39+J39)</f>
        <v>346</v>
      </c>
      <c r="M39" s="114"/>
    </row>
    <row r="40" spans="1:13" ht="15">
      <c r="A40" s="16" t="s">
        <v>272</v>
      </c>
      <c r="B40" s="50"/>
      <c r="C40" s="50"/>
      <c r="D40" s="16"/>
      <c r="E40" s="18">
        <v>361</v>
      </c>
      <c r="F40" s="18"/>
      <c r="G40" s="19">
        <f t="shared" si="6"/>
        <v>361</v>
      </c>
      <c r="H40" s="41"/>
      <c r="I40" s="18"/>
      <c r="J40" s="18">
        <v>2</v>
      </c>
      <c r="K40" s="41"/>
      <c r="L40" s="120">
        <f t="shared" si="7"/>
        <v>363</v>
      </c>
      <c r="M40" s="114"/>
    </row>
    <row r="41" spans="1:13" ht="15">
      <c r="A41" s="16" t="s">
        <v>152</v>
      </c>
      <c r="B41" s="50"/>
      <c r="C41" s="50"/>
      <c r="D41" s="16"/>
      <c r="E41" s="18">
        <v>1264</v>
      </c>
      <c r="F41" s="18"/>
      <c r="G41" s="19">
        <f>(E41+F41)</f>
        <v>1264</v>
      </c>
      <c r="H41" s="41"/>
      <c r="I41" s="18"/>
      <c r="J41" s="18">
        <v>12</v>
      </c>
      <c r="K41" s="41"/>
      <c r="L41" s="120">
        <f>(G41+I41+J41)</f>
        <v>1276</v>
      </c>
      <c r="M41" s="114"/>
    </row>
    <row r="42" spans="1:13" ht="15">
      <c r="A42" s="20" t="s">
        <v>12</v>
      </c>
      <c r="B42" s="21">
        <v>2</v>
      </c>
      <c r="C42" s="50"/>
      <c r="D42" s="16"/>
      <c r="E42" s="18"/>
      <c r="F42" s="18"/>
      <c r="G42" s="19">
        <f t="shared" si="6"/>
        <v>0</v>
      </c>
      <c r="H42" s="41"/>
      <c r="I42" s="18"/>
      <c r="J42" s="18"/>
      <c r="K42" s="41"/>
      <c r="L42" s="120">
        <f t="shared" si="7"/>
        <v>0</v>
      </c>
      <c r="M42" s="114"/>
    </row>
    <row r="43" spans="1:13" ht="15">
      <c r="A43" s="29" t="s">
        <v>83</v>
      </c>
      <c r="B43" s="50"/>
      <c r="C43" s="50"/>
      <c r="D43" s="16"/>
      <c r="E43" s="51"/>
      <c r="F43" s="18">
        <v>1</v>
      </c>
      <c r="G43" s="19">
        <f t="shared" si="6"/>
        <v>1</v>
      </c>
      <c r="H43" s="41"/>
      <c r="I43" s="18"/>
      <c r="J43" s="18"/>
      <c r="K43" s="41"/>
      <c r="L43" s="120">
        <f t="shared" si="7"/>
        <v>1</v>
      </c>
      <c r="M43" s="114"/>
    </row>
    <row r="44" spans="1:13" ht="15">
      <c r="A44" s="16"/>
      <c r="B44" s="50"/>
      <c r="C44" s="50"/>
      <c r="D44" s="16"/>
      <c r="E44" s="51"/>
      <c r="F44" s="18"/>
      <c r="G44" s="19">
        <f t="shared" si="6"/>
        <v>0</v>
      </c>
      <c r="H44" s="41"/>
      <c r="I44" s="18"/>
      <c r="J44" s="18"/>
      <c r="K44" s="41"/>
      <c r="L44" s="120">
        <f t="shared" si="7"/>
        <v>0</v>
      </c>
      <c r="M44" s="114"/>
    </row>
    <row r="45" spans="1:13" ht="15.75" thickBot="1">
      <c r="A45" s="50"/>
      <c r="B45" s="50"/>
      <c r="C45" s="50"/>
      <c r="D45" s="52" t="s">
        <v>20</v>
      </c>
      <c r="E45" s="24">
        <f>SUM(E39:E44)</f>
        <v>1965</v>
      </c>
      <c r="F45" s="24">
        <f>SUM(F39:F44)</f>
        <v>1</v>
      </c>
      <c r="G45" s="19">
        <f t="shared" si="6"/>
        <v>1966</v>
      </c>
      <c r="H45" s="41"/>
      <c r="I45" s="24">
        <f>SUM(I39:I44)</f>
        <v>1</v>
      </c>
      <c r="J45" s="24">
        <f>SUM(J39:J44)</f>
        <v>19</v>
      </c>
      <c r="K45" s="41"/>
      <c r="L45" s="120">
        <f t="shared" si="7"/>
        <v>1986</v>
      </c>
      <c r="M45" s="114"/>
    </row>
    <row r="46" spans="1:13" ht="16.5" thickTop="1">
      <c r="A46" s="215" t="s">
        <v>54</v>
      </c>
      <c r="B46" s="45"/>
      <c r="C46" s="46">
        <v>1</v>
      </c>
      <c r="D46" s="14">
        <f>($G$3*C46)</f>
        <v>1986</v>
      </c>
      <c r="E46" s="212"/>
      <c r="F46" s="212"/>
      <c r="G46" s="212"/>
      <c r="H46" s="213"/>
      <c r="I46" s="212"/>
      <c r="J46" s="212"/>
      <c r="K46" s="213"/>
      <c r="L46" s="214"/>
      <c r="M46" s="114"/>
    </row>
    <row r="47" spans="1:13" ht="15">
      <c r="A47" s="16" t="s">
        <v>11</v>
      </c>
      <c r="B47" s="50"/>
      <c r="C47" s="50"/>
      <c r="D47" s="16"/>
      <c r="E47" s="18">
        <v>403</v>
      </c>
      <c r="F47" s="18">
        <v>2</v>
      </c>
      <c r="G47" s="19">
        <f aca="true" t="shared" si="8" ref="G47:G52">(E47+F47)</f>
        <v>405</v>
      </c>
      <c r="H47" s="41"/>
      <c r="I47" s="18"/>
      <c r="J47" s="18">
        <v>7</v>
      </c>
      <c r="K47" s="41"/>
      <c r="L47" s="120">
        <f aca="true" t="shared" si="9" ref="L47:L52">(G47+I47+J47)</f>
        <v>412</v>
      </c>
      <c r="M47" s="114"/>
    </row>
    <row r="48" spans="1:13" ht="15">
      <c r="A48" s="16" t="s">
        <v>154</v>
      </c>
      <c r="B48" s="50"/>
      <c r="C48" s="50"/>
      <c r="D48" s="16"/>
      <c r="E48" s="18">
        <v>1559</v>
      </c>
      <c r="F48" s="18"/>
      <c r="G48" s="19">
        <f t="shared" si="8"/>
        <v>1559</v>
      </c>
      <c r="H48" s="41"/>
      <c r="I48" s="18"/>
      <c r="J48" s="18">
        <v>12</v>
      </c>
      <c r="K48" s="41"/>
      <c r="L48" s="120">
        <f t="shared" si="9"/>
        <v>1571</v>
      </c>
      <c r="M48" s="114"/>
    </row>
    <row r="49" spans="1:13" ht="15">
      <c r="A49" s="20" t="s">
        <v>12</v>
      </c>
      <c r="B49" s="21">
        <v>5</v>
      </c>
      <c r="C49" s="50"/>
      <c r="D49" s="16"/>
      <c r="E49" s="18"/>
      <c r="F49" s="18"/>
      <c r="G49" s="19">
        <f t="shared" si="8"/>
        <v>0</v>
      </c>
      <c r="H49" s="41"/>
      <c r="I49" s="18"/>
      <c r="J49" s="18"/>
      <c r="K49" s="41"/>
      <c r="L49" s="120">
        <f t="shared" si="9"/>
        <v>0</v>
      </c>
      <c r="M49" s="114"/>
    </row>
    <row r="50" spans="1:13" ht="15">
      <c r="A50" s="29" t="s">
        <v>83</v>
      </c>
      <c r="B50" s="50"/>
      <c r="C50" s="50"/>
      <c r="D50" s="16"/>
      <c r="E50" s="51"/>
      <c r="F50" s="18">
        <f>1+2</f>
        <v>3</v>
      </c>
      <c r="G50" s="19">
        <f t="shared" si="8"/>
        <v>3</v>
      </c>
      <c r="H50" s="41"/>
      <c r="I50" s="18"/>
      <c r="J50" s="18"/>
      <c r="K50" s="41"/>
      <c r="L50" s="120">
        <f t="shared" si="9"/>
        <v>3</v>
      </c>
      <c r="M50" s="114"/>
    </row>
    <row r="51" spans="1:13" ht="15">
      <c r="A51" s="16"/>
      <c r="B51" s="50"/>
      <c r="C51" s="50"/>
      <c r="D51" s="16"/>
      <c r="E51" s="51"/>
      <c r="F51" s="18"/>
      <c r="G51" s="19">
        <f t="shared" si="8"/>
        <v>0</v>
      </c>
      <c r="H51" s="41"/>
      <c r="I51" s="18"/>
      <c r="J51" s="18"/>
      <c r="K51" s="41"/>
      <c r="L51" s="120">
        <f t="shared" si="9"/>
        <v>0</v>
      </c>
      <c r="M51" s="114"/>
    </row>
    <row r="52" spans="1:13" ht="15.75" thickBot="1">
      <c r="A52" s="50"/>
      <c r="B52" s="50"/>
      <c r="C52" s="50"/>
      <c r="D52" s="52" t="s">
        <v>20</v>
      </c>
      <c r="E52" s="24">
        <f>SUM(E47:E51)</f>
        <v>1962</v>
      </c>
      <c r="F52" s="24">
        <f>SUM(F47:F51)</f>
        <v>5</v>
      </c>
      <c r="G52" s="19">
        <f t="shared" si="8"/>
        <v>1967</v>
      </c>
      <c r="H52" s="41"/>
      <c r="I52" s="24">
        <f>SUM(I47:I51)</f>
        <v>0</v>
      </c>
      <c r="J52" s="24">
        <f>SUM(J47:J51)</f>
        <v>19</v>
      </c>
      <c r="K52" s="41"/>
      <c r="L52" s="120">
        <f t="shared" si="9"/>
        <v>1986</v>
      </c>
      <c r="M52" s="114"/>
    </row>
    <row r="53" spans="1:13" ht="16.5" thickTop="1">
      <c r="A53" s="215" t="s">
        <v>55</v>
      </c>
      <c r="B53" s="45"/>
      <c r="C53" s="46">
        <v>1</v>
      </c>
      <c r="D53" s="14">
        <f>($G$3*C53)</f>
        <v>1986</v>
      </c>
      <c r="E53" s="212"/>
      <c r="F53" s="212"/>
      <c r="G53" s="212"/>
      <c r="H53" s="213"/>
      <c r="I53" s="212"/>
      <c r="J53" s="212"/>
      <c r="K53" s="213"/>
      <c r="L53" s="214"/>
      <c r="M53" s="114"/>
    </row>
    <row r="54" spans="1:13" ht="15">
      <c r="A54" s="16" t="s">
        <v>11</v>
      </c>
      <c r="B54" s="50"/>
      <c r="C54" s="50"/>
      <c r="D54" s="16"/>
      <c r="E54" s="18">
        <v>401</v>
      </c>
      <c r="F54" s="18">
        <v>2</v>
      </c>
      <c r="G54" s="19">
        <f aca="true" t="shared" si="10" ref="G54:G59">(E54+F54)</f>
        <v>403</v>
      </c>
      <c r="H54" s="41"/>
      <c r="I54" s="18"/>
      <c r="J54" s="18">
        <v>9</v>
      </c>
      <c r="K54" s="41"/>
      <c r="L54" s="120">
        <f aca="true" t="shared" si="11" ref="L54:L59">(G54+I54+J54)</f>
        <v>412</v>
      </c>
      <c r="M54" s="114"/>
    </row>
    <row r="55" spans="1:13" ht="15">
      <c r="A55" s="16" t="s">
        <v>130</v>
      </c>
      <c r="B55" s="50"/>
      <c r="C55" s="50"/>
      <c r="D55" s="16"/>
      <c r="E55" s="18">
        <v>1560</v>
      </c>
      <c r="F55" s="18"/>
      <c r="G55" s="19">
        <f t="shared" si="10"/>
        <v>1560</v>
      </c>
      <c r="H55" s="41"/>
      <c r="I55" s="18"/>
      <c r="J55" s="18">
        <v>10</v>
      </c>
      <c r="K55" s="41"/>
      <c r="L55" s="120">
        <f t="shared" si="11"/>
        <v>1570</v>
      </c>
      <c r="M55" s="114"/>
    </row>
    <row r="56" spans="1:13" ht="15">
      <c r="A56" s="97" t="s">
        <v>12</v>
      </c>
      <c r="B56" s="21">
        <v>6</v>
      </c>
      <c r="C56" s="50"/>
      <c r="D56" s="16"/>
      <c r="E56" s="18"/>
      <c r="F56" s="18"/>
      <c r="G56" s="19">
        <f t="shared" si="10"/>
        <v>0</v>
      </c>
      <c r="H56" s="41"/>
      <c r="I56" s="18"/>
      <c r="J56" s="18"/>
      <c r="K56" s="41"/>
      <c r="L56" s="120">
        <f t="shared" si="11"/>
        <v>0</v>
      </c>
      <c r="M56" s="114"/>
    </row>
    <row r="57" spans="1:13" ht="15">
      <c r="A57" s="29" t="s">
        <v>83</v>
      </c>
      <c r="B57" s="50"/>
      <c r="C57" s="50"/>
      <c r="D57" s="16"/>
      <c r="E57" s="51"/>
      <c r="F57" s="18">
        <f>1+1+2</f>
        <v>4</v>
      </c>
      <c r="G57" s="19">
        <f t="shared" si="10"/>
        <v>4</v>
      </c>
      <c r="H57" s="41"/>
      <c r="I57" s="18"/>
      <c r="J57" s="18"/>
      <c r="K57" s="41"/>
      <c r="L57" s="120">
        <f t="shared" si="11"/>
        <v>4</v>
      </c>
      <c r="M57" s="114"/>
    </row>
    <row r="58" spans="1:13" ht="15">
      <c r="A58" s="16"/>
      <c r="B58" s="50"/>
      <c r="C58" s="50"/>
      <c r="D58" s="16"/>
      <c r="E58" s="51"/>
      <c r="F58" s="18"/>
      <c r="G58" s="19">
        <f t="shared" si="10"/>
        <v>0</v>
      </c>
      <c r="H58" s="41"/>
      <c r="I58" s="18"/>
      <c r="J58" s="18"/>
      <c r="K58" s="41"/>
      <c r="L58" s="120">
        <f t="shared" si="11"/>
        <v>0</v>
      </c>
      <c r="M58" s="114"/>
    </row>
    <row r="59" spans="1:13" ht="15.75" thickBot="1">
      <c r="A59" s="50"/>
      <c r="B59" s="50"/>
      <c r="C59" s="50"/>
      <c r="D59" s="52" t="s">
        <v>20</v>
      </c>
      <c r="E59" s="24">
        <f>SUM(E54:E58)</f>
        <v>1961</v>
      </c>
      <c r="F59" s="24">
        <f>SUM(F54:F58)</f>
        <v>6</v>
      </c>
      <c r="G59" s="19">
        <f t="shared" si="10"/>
        <v>1967</v>
      </c>
      <c r="H59" s="41"/>
      <c r="I59" s="24">
        <f>SUM(I54:I58)</f>
        <v>0</v>
      </c>
      <c r="J59" s="24">
        <f>SUM(J54:J58)</f>
        <v>19</v>
      </c>
      <c r="K59" s="41"/>
      <c r="L59" s="120">
        <f t="shared" si="11"/>
        <v>1986</v>
      </c>
      <c r="M59" s="114"/>
    </row>
    <row r="60" spans="1:13" ht="16.5" thickTop="1">
      <c r="A60" s="357" t="s">
        <v>281</v>
      </c>
      <c r="B60" s="45"/>
      <c r="C60" s="46">
        <v>1</v>
      </c>
      <c r="D60" s="14">
        <f>($G$3*C60)</f>
        <v>1986</v>
      </c>
      <c r="E60" s="212"/>
      <c r="F60" s="212"/>
      <c r="G60" s="212"/>
      <c r="H60" s="213"/>
      <c r="I60" s="212"/>
      <c r="J60" s="212"/>
      <c r="K60" s="213"/>
      <c r="L60" s="214"/>
      <c r="M60" s="114"/>
    </row>
    <row r="61" spans="1:13" ht="15">
      <c r="A61" s="16" t="s">
        <v>11</v>
      </c>
      <c r="B61" s="50"/>
      <c r="C61" s="50"/>
      <c r="D61" s="16"/>
      <c r="E61" s="18">
        <v>649</v>
      </c>
      <c r="F61" s="18"/>
      <c r="G61" s="19">
        <f aca="true" t="shared" si="12" ref="G61:G67">(E61+F61)</f>
        <v>649</v>
      </c>
      <c r="H61" s="41"/>
      <c r="I61" s="18"/>
      <c r="J61" s="18">
        <v>13</v>
      </c>
      <c r="K61" s="41"/>
      <c r="L61" s="120">
        <f aca="true" t="shared" si="13" ref="L61:L67">(G61+I61+J61)</f>
        <v>662</v>
      </c>
      <c r="M61" s="114"/>
    </row>
    <row r="62" spans="1:13" ht="15">
      <c r="A62" s="16" t="s">
        <v>282</v>
      </c>
      <c r="B62" s="50"/>
      <c r="C62" s="50"/>
      <c r="D62" s="16"/>
      <c r="E62" s="18">
        <v>1292</v>
      </c>
      <c r="F62" s="18"/>
      <c r="G62" s="19">
        <f t="shared" si="12"/>
        <v>1292</v>
      </c>
      <c r="H62" s="41"/>
      <c r="I62" s="18"/>
      <c r="J62" s="18">
        <v>6</v>
      </c>
      <c r="K62" s="41"/>
      <c r="L62" s="120">
        <f t="shared" si="13"/>
        <v>1298</v>
      </c>
      <c r="M62" s="114"/>
    </row>
    <row r="63" spans="1:13" ht="15">
      <c r="A63" s="97" t="s">
        <v>12</v>
      </c>
      <c r="B63" s="21">
        <v>26</v>
      </c>
      <c r="C63" s="50"/>
      <c r="D63" s="16"/>
      <c r="E63" s="18"/>
      <c r="F63" s="18"/>
      <c r="G63" s="19">
        <f t="shared" si="12"/>
        <v>0</v>
      </c>
      <c r="H63" s="41"/>
      <c r="I63" s="18"/>
      <c r="J63" s="18"/>
      <c r="K63" s="41"/>
      <c r="L63" s="120">
        <f t="shared" si="13"/>
        <v>0</v>
      </c>
      <c r="M63" s="114"/>
    </row>
    <row r="64" spans="1:13" ht="15">
      <c r="A64" s="105" t="s">
        <v>83</v>
      </c>
      <c r="B64" s="50"/>
      <c r="C64" s="50"/>
      <c r="D64" s="16"/>
      <c r="E64" s="51"/>
      <c r="F64" s="18">
        <f>1+1+7+16</f>
        <v>25</v>
      </c>
      <c r="G64" s="19">
        <f t="shared" si="12"/>
        <v>25</v>
      </c>
      <c r="H64" s="41"/>
      <c r="I64" s="18">
        <v>1</v>
      </c>
      <c r="J64" s="18"/>
      <c r="K64" s="41"/>
      <c r="L64" s="120">
        <f t="shared" si="13"/>
        <v>26</v>
      </c>
      <c r="M64" s="114"/>
    </row>
    <row r="65" spans="1:13" ht="15">
      <c r="A65" s="105"/>
      <c r="B65" s="50"/>
      <c r="C65" s="50"/>
      <c r="D65" s="16"/>
      <c r="E65" s="51"/>
      <c r="F65" s="18"/>
      <c r="G65" s="19">
        <f t="shared" si="12"/>
        <v>0</v>
      </c>
      <c r="H65" s="41"/>
      <c r="I65" s="18"/>
      <c r="J65" s="18"/>
      <c r="K65" s="41"/>
      <c r="L65" s="120">
        <f t="shared" si="13"/>
        <v>0</v>
      </c>
      <c r="M65" s="114"/>
    </row>
    <row r="66" spans="1:13" ht="15">
      <c r="A66" s="29"/>
      <c r="B66" s="50"/>
      <c r="C66" s="50"/>
      <c r="D66" s="16"/>
      <c r="E66" s="51"/>
      <c r="F66" s="18"/>
      <c r="G66" s="19">
        <f t="shared" si="12"/>
        <v>0</v>
      </c>
      <c r="H66" s="41"/>
      <c r="I66" s="18"/>
      <c r="J66" s="18"/>
      <c r="K66" s="41"/>
      <c r="L66" s="120">
        <f t="shared" si="13"/>
        <v>0</v>
      </c>
      <c r="M66" s="114"/>
    </row>
    <row r="67" spans="1:13" ht="15.75" thickBot="1">
      <c r="A67" s="50"/>
      <c r="B67" s="50"/>
      <c r="C67" s="50"/>
      <c r="D67" s="52" t="s">
        <v>20</v>
      </c>
      <c r="E67" s="24">
        <f>SUM(E61:E66)</f>
        <v>1941</v>
      </c>
      <c r="F67" s="24">
        <f>SUM(F61:F66)</f>
        <v>25</v>
      </c>
      <c r="G67" s="19">
        <f t="shared" si="12"/>
        <v>1966</v>
      </c>
      <c r="H67" s="41"/>
      <c r="I67" s="24">
        <f>SUM(I61:I66)</f>
        <v>1</v>
      </c>
      <c r="J67" s="24">
        <f>SUM(J61:J66)</f>
        <v>19</v>
      </c>
      <c r="K67" s="41"/>
      <c r="L67" s="120">
        <f t="shared" si="13"/>
        <v>1986</v>
      </c>
      <c r="M67" s="114"/>
    </row>
    <row r="68" spans="1:13" ht="16.5" thickTop="1">
      <c r="A68" s="357" t="s">
        <v>283</v>
      </c>
      <c r="B68" s="45"/>
      <c r="C68" s="46">
        <v>1</v>
      </c>
      <c r="D68" s="14">
        <f>($G$3*C68)</f>
        <v>1986</v>
      </c>
      <c r="E68" s="212"/>
      <c r="F68" s="212"/>
      <c r="G68" s="212"/>
      <c r="H68" s="213"/>
      <c r="I68" s="212"/>
      <c r="J68" s="212"/>
      <c r="K68" s="213"/>
      <c r="L68" s="214"/>
      <c r="M68" s="114"/>
    </row>
    <row r="69" spans="1:13" ht="15">
      <c r="A69" s="16" t="s">
        <v>11</v>
      </c>
      <c r="B69" s="50"/>
      <c r="C69" s="50"/>
      <c r="D69" s="16"/>
      <c r="E69" s="18">
        <v>327</v>
      </c>
      <c r="F69" s="18"/>
      <c r="G69" s="19">
        <f aca="true" t="shared" si="14" ref="G69:G74">(E69+F69)</f>
        <v>327</v>
      </c>
      <c r="H69" s="41"/>
      <c r="I69" s="18"/>
      <c r="J69" s="18">
        <v>8</v>
      </c>
      <c r="K69" s="41"/>
      <c r="L69" s="120">
        <f aca="true" t="shared" si="15" ref="L69:L74">(G69+I69+J69)</f>
        <v>335</v>
      </c>
      <c r="M69" s="114"/>
    </row>
    <row r="70" spans="1:13" ht="15">
      <c r="A70" s="53" t="s">
        <v>267</v>
      </c>
      <c r="B70" s="50"/>
      <c r="C70" s="50"/>
      <c r="D70" s="16"/>
      <c r="E70" s="18">
        <v>1636</v>
      </c>
      <c r="F70" s="18"/>
      <c r="G70" s="19">
        <f t="shared" si="14"/>
        <v>1636</v>
      </c>
      <c r="H70" s="41"/>
      <c r="I70" s="18"/>
      <c r="J70" s="18">
        <v>11</v>
      </c>
      <c r="K70" s="41"/>
      <c r="L70" s="120">
        <f t="shared" si="15"/>
        <v>1647</v>
      </c>
      <c r="M70" s="114"/>
    </row>
    <row r="71" spans="1:13" ht="15">
      <c r="A71" s="97" t="s">
        <v>12</v>
      </c>
      <c r="B71" s="21">
        <v>4</v>
      </c>
      <c r="C71" s="50"/>
      <c r="D71" s="16"/>
      <c r="E71" s="18"/>
      <c r="F71" s="18"/>
      <c r="G71" s="19">
        <f t="shared" si="14"/>
        <v>0</v>
      </c>
      <c r="H71" s="41"/>
      <c r="I71" s="18"/>
      <c r="J71" s="18"/>
      <c r="K71" s="41"/>
      <c r="L71" s="120">
        <f t="shared" si="15"/>
        <v>0</v>
      </c>
      <c r="M71" s="114"/>
    </row>
    <row r="72" spans="1:13" ht="15">
      <c r="A72" s="96" t="s">
        <v>83</v>
      </c>
      <c r="B72" s="50"/>
      <c r="C72" s="50"/>
      <c r="D72" s="16"/>
      <c r="E72" s="51"/>
      <c r="F72" s="18">
        <f>1+1+2</f>
        <v>4</v>
      </c>
      <c r="G72" s="19">
        <f t="shared" si="14"/>
        <v>4</v>
      </c>
      <c r="H72" s="41"/>
      <c r="I72" s="18"/>
      <c r="J72" s="18"/>
      <c r="K72" s="41"/>
      <c r="L72" s="120">
        <f t="shared" si="15"/>
        <v>4</v>
      </c>
      <c r="M72" s="114"/>
    </row>
    <row r="73" spans="1:13" ht="15">
      <c r="A73" s="96"/>
      <c r="B73" s="50"/>
      <c r="C73" s="50"/>
      <c r="D73" s="16"/>
      <c r="E73" s="51"/>
      <c r="F73" s="18"/>
      <c r="G73" s="19">
        <f t="shared" si="14"/>
        <v>0</v>
      </c>
      <c r="H73" s="41"/>
      <c r="I73" s="18"/>
      <c r="J73" s="18"/>
      <c r="K73" s="41"/>
      <c r="L73" s="120">
        <f t="shared" si="15"/>
        <v>0</v>
      </c>
      <c r="M73" s="114"/>
    </row>
    <row r="74" spans="1:13" ht="15.75" thickBot="1">
      <c r="A74" s="50"/>
      <c r="B74" s="50"/>
      <c r="C74" s="50"/>
      <c r="D74" s="52" t="s">
        <v>20</v>
      </c>
      <c r="E74" s="24">
        <f>SUM(E69:E73)</f>
        <v>1963</v>
      </c>
      <c r="F74" s="24">
        <f>SUM(F69:F73)</f>
        <v>4</v>
      </c>
      <c r="G74" s="19">
        <f t="shared" si="14"/>
        <v>1967</v>
      </c>
      <c r="H74" s="41"/>
      <c r="I74" s="24">
        <f>SUM(I69:I73)</f>
        <v>0</v>
      </c>
      <c r="J74" s="24">
        <f>SUM(J69:J73)</f>
        <v>19</v>
      </c>
      <c r="K74" s="41"/>
      <c r="L74" s="120">
        <f t="shared" si="15"/>
        <v>1986</v>
      </c>
      <c r="M74" s="114"/>
    </row>
    <row r="75" spans="1:13" ht="16.5" thickTop="1">
      <c r="A75" s="215" t="s">
        <v>57</v>
      </c>
      <c r="B75" s="217"/>
      <c r="C75" s="46">
        <v>7</v>
      </c>
      <c r="D75" s="14">
        <f>($G$3*C75)</f>
        <v>13902</v>
      </c>
      <c r="E75" s="212"/>
      <c r="F75" s="216"/>
      <c r="G75" s="212"/>
      <c r="H75" s="213"/>
      <c r="I75" s="212"/>
      <c r="J75" s="212"/>
      <c r="K75" s="213"/>
      <c r="L75" s="214"/>
      <c r="M75" s="114"/>
    </row>
    <row r="76" spans="1:14" ht="15">
      <c r="A76" s="16" t="s">
        <v>11</v>
      </c>
      <c r="B76" s="101"/>
      <c r="C76" s="50"/>
      <c r="D76" s="16"/>
      <c r="E76" s="64">
        <v>8658</v>
      </c>
      <c r="F76" s="64">
        <v>12</v>
      </c>
      <c r="G76" s="19">
        <f aca="true" t="shared" si="16" ref="G76:G87">(E76+F76)</f>
        <v>8670</v>
      </c>
      <c r="H76" s="41"/>
      <c r="I76" s="18"/>
      <c r="J76" s="18">
        <v>95</v>
      </c>
      <c r="K76" s="41"/>
      <c r="L76" s="120">
        <f aca="true" t="shared" si="17" ref="L76:L87">(G76+I76+J76)</f>
        <v>8765</v>
      </c>
      <c r="M76" s="114"/>
      <c r="N76">
        <f>19*7-38</f>
        <v>95</v>
      </c>
    </row>
    <row r="77" spans="1:13" ht="15">
      <c r="A77" s="199" t="s">
        <v>123</v>
      </c>
      <c r="B77" s="101"/>
      <c r="C77" s="50"/>
      <c r="D77" s="16"/>
      <c r="E77" s="18">
        <v>1235</v>
      </c>
      <c r="F77" s="18">
        <v>1</v>
      </c>
      <c r="G77" s="19">
        <f t="shared" si="16"/>
        <v>1236</v>
      </c>
      <c r="H77" s="41"/>
      <c r="I77" s="18"/>
      <c r="J77" s="18">
        <v>10</v>
      </c>
      <c r="K77" s="41"/>
      <c r="L77" s="120">
        <f t="shared" si="17"/>
        <v>1246</v>
      </c>
      <c r="M77" s="114"/>
    </row>
    <row r="78" spans="1:13" ht="15">
      <c r="A78" s="105" t="s">
        <v>132</v>
      </c>
      <c r="B78" s="101"/>
      <c r="C78" s="50"/>
      <c r="D78" s="16"/>
      <c r="E78" s="18">
        <v>948</v>
      </c>
      <c r="F78" s="18"/>
      <c r="G78" s="19">
        <f t="shared" si="16"/>
        <v>948</v>
      </c>
      <c r="H78" s="41"/>
      <c r="I78" s="18"/>
      <c r="J78" s="111">
        <v>8</v>
      </c>
      <c r="K78" s="41"/>
      <c r="L78" s="120">
        <f t="shared" si="17"/>
        <v>956</v>
      </c>
      <c r="M78" s="114"/>
    </row>
    <row r="79" spans="1:13" ht="15">
      <c r="A79" s="199" t="s">
        <v>89</v>
      </c>
      <c r="B79" s="99"/>
      <c r="C79" s="50"/>
      <c r="D79" s="16"/>
      <c r="E79" s="18">
        <v>1084</v>
      </c>
      <c r="F79" s="18"/>
      <c r="G79" s="19">
        <f t="shared" si="16"/>
        <v>1084</v>
      </c>
      <c r="H79" s="41"/>
      <c r="I79" s="18"/>
      <c r="J79" s="64">
        <v>6</v>
      </c>
      <c r="K79" s="41"/>
      <c r="L79" s="120">
        <f t="shared" si="17"/>
        <v>1090</v>
      </c>
      <c r="M79" s="114"/>
    </row>
    <row r="80" spans="1:13" ht="15">
      <c r="A80" s="218" t="s">
        <v>183</v>
      </c>
      <c r="B80" s="99"/>
      <c r="C80" s="50"/>
      <c r="D80" s="16"/>
      <c r="E80" s="18">
        <v>848</v>
      </c>
      <c r="F80" s="18"/>
      <c r="G80" s="19">
        <f t="shared" si="16"/>
        <v>848</v>
      </c>
      <c r="H80" s="41"/>
      <c r="I80" s="18"/>
      <c r="J80" s="111">
        <v>6</v>
      </c>
      <c r="K80" s="41"/>
      <c r="L80" s="120">
        <f t="shared" si="17"/>
        <v>854</v>
      </c>
      <c r="M80" s="114"/>
    </row>
    <row r="81" spans="1:13" ht="15">
      <c r="A81" s="105" t="s">
        <v>268</v>
      </c>
      <c r="B81" s="101"/>
      <c r="C81" s="50"/>
      <c r="D81" s="16"/>
      <c r="E81" s="18">
        <v>876</v>
      </c>
      <c r="F81" s="18"/>
      <c r="G81" s="19">
        <f t="shared" si="16"/>
        <v>876</v>
      </c>
      <c r="H81" s="41"/>
      <c r="I81" s="18"/>
      <c r="J81" s="112">
        <v>8</v>
      </c>
      <c r="K81" s="41"/>
      <c r="L81" s="120">
        <f t="shared" si="17"/>
        <v>884</v>
      </c>
      <c r="M81" s="114"/>
    </row>
    <row r="82" spans="1:13" ht="15">
      <c r="A82" s="97" t="s">
        <v>12</v>
      </c>
      <c r="B82" s="21">
        <v>120</v>
      </c>
      <c r="C82" s="50"/>
      <c r="D82" s="16"/>
      <c r="E82" s="51"/>
      <c r="F82" s="18"/>
      <c r="G82" s="19">
        <f t="shared" si="16"/>
        <v>0</v>
      </c>
      <c r="H82" s="41"/>
      <c r="I82" s="18"/>
      <c r="J82" s="113"/>
      <c r="K82" s="41"/>
      <c r="L82" s="120">
        <f t="shared" si="17"/>
        <v>0</v>
      </c>
      <c r="M82" s="114"/>
    </row>
    <row r="83" spans="1:13" ht="15">
      <c r="A83" s="193" t="s">
        <v>83</v>
      </c>
      <c r="B83" s="101"/>
      <c r="C83" s="50"/>
      <c r="D83" s="16"/>
      <c r="E83" s="51"/>
      <c r="F83">
        <f>14+12+8+12</f>
        <v>46</v>
      </c>
      <c r="G83" s="19">
        <f t="shared" si="16"/>
        <v>46</v>
      </c>
      <c r="H83" s="41"/>
      <c r="I83" s="18">
        <v>3</v>
      </c>
      <c r="J83" s="64"/>
      <c r="K83" s="41"/>
      <c r="L83" s="120">
        <f t="shared" si="17"/>
        <v>49</v>
      </c>
      <c r="M83" s="114"/>
    </row>
    <row r="84" spans="1:13" ht="15">
      <c r="A84" s="193" t="s">
        <v>296</v>
      </c>
      <c r="B84" s="101"/>
      <c r="C84" s="50"/>
      <c r="D84" s="16"/>
      <c r="E84" s="51"/>
      <c r="F84" s="18">
        <f>21+18+13</f>
        <v>52</v>
      </c>
      <c r="G84" s="19">
        <f t="shared" si="16"/>
        <v>52</v>
      </c>
      <c r="H84" s="41"/>
      <c r="I84" s="18"/>
      <c r="J84" s="18"/>
      <c r="K84" s="41"/>
      <c r="L84" s="120">
        <f t="shared" si="17"/>
        <v>52</v>
      </c>
      <c r="M84" s="114"/>
    </row>
    <row r="85" spans="1:13" ht="15">
      <c r="A85" s="193" t="s">
        <v>302</v>
      </c>
      <c r="B85" s="101"/>
      <c r="C85" s="50"/>
      <c r="D85" s="16"/>
      <c r="E85" s="51"/>
      <c r="F85" s="64">
        <f>3+2+1</f>
        <v>6</v>
      </c>
      <c r="G85" s="19">
        <f t="shared" si="16"/>
        <v>6</v>
      </c>
      <c r="H85" s="41"/>
      <c r="I85" s="18"/>
      <c r="J85" s="18"/>
      <c r="K85" s="41"/>
      <c r="L85" s="120">
        <f t="shared" si="17"/>
        <v>6</v>
      </c>
      <c r="M85" s="114"/>
    </row>
    <row r="86" spans="1:13" ht="15">
      <c r="A86" s="29"/>
      <c r="B86" s="95"/>
      <c r="C86" s="50"/>
      <c r="D86" s="16"/>
      <c r="E86" s="51"/>
      <c r="F86" s="18"/>
      <c r="G86" s="19">
        <f t="shared" si="16"/>
        <v>0</v>
      </c>
      <c r="H86" s="41"/>
      <c r="I86" s="18"/>
      <c r="J86" s="18"/>
      <c r="K86" s="41"/>
      <c r="L86" s="120">
        <f t="shared" si="17"/>
        <v>0</v>
      </c>
      <c r="M86" s="114"/>
    </row>
    <row r="87" spans="1:13" ht="15.75" thickBot="1">
      <c r="A87" s="50"/>
      <c r="B87" s="50"/>
      <c r="C87" s="50"/>
      <c r="D87" s="52" t="s">
        <v>20</v>
      </c>
      <c r="E87" s="24">
        <f>SUM(E76:E86)</f>
        <v>13649</v>
      </c>
      <c r="F87" s="24">
        <f>SUM(F76:F86)</f>
        <v>117</v>
      </c>
      <c r="G87" s="19">
        <f t="shared" si="16"/>
        <v>13766</v>
      </c>
      <c r="H87" s="41"/>
      <c r="I87" s="24">
        <f>SUM(I76:I86)</f>
        <v>3</v>
      </c>
      <c r="J87" s="24">
        <f>SUM(J76:J86)</f>
        <v>133</v>
      </c>
      <c r="K87" s="41"/>
      <c r="L87" s="120">
        <f t="shared" si="17"/>
        <v>13902</v>
      </c>
      <c r="M87" s="114"/>
    </row>
    <row r="88" spans="1:13" ht="16.5" thickTop="1">
      <c r="A88" s="215" t="s">
        <v>59</v>
      </c>
      <c r="B88" s="45"/>
      <c r="C88" s="46">
        <v>9</v>
      </c>
      <c r="D88" s="14">
        <f>($G$3*C88)</f>
        <v>17874</v>
      </c>
      <c r="E88" s="212"/>
      <c r="F88" s="216"/>
      <c r="G88" s="212"/>
      <c r="H88" s="213"/>
      <c r="I88" s="212"/>
      <c r="J88" s="212"/>
      <c r="K88" s="213"/>
      <c r="L88" s="214"/>
      <c r="M88" s="114"/>
    </row>
    <row r="89" spans="1:14" ht="15">
      <c r="A89" s="102" t="s">
        <v>11</v>
      </c>
      <c r="B89" s="50"/>
      <c r="C89" s="50"/>
      <c r="D89" s="16"/>
      <c r="E89" s="64">
        <v>9218</v>
      </c>
      <c r="F89" s="64">
        <v>23</v>
      </c>
      <c r="G89" s="19">
        <f aca="true" t="shared" si="18" ref="G89:G103">(E89+F89)</f>
        <v>9241</v>
      </c>
      <c r="H89" s="41"/>
      <c r="I89" s="18"/>
      <c r="J89" s="18">
        <v>124</v>
      </c>
      <c r="K89" s="41"/>
      <c r="L89" s="120">
        <f aca="true" t="shared" si="19" ref="L89:L103">(G89+I89+J89)</f>
        <v>9365</v>
      </c>
      <c r="M89" s="114"/>
      <c r="N89">
        <f>19*9-47</f>
        <v>124</v>
      </c>
    </row>
    <row r="90" spans="1:13" ht="15">
      <c r="A90" s="96" t="s">
        <v>131</v>
      </c>
      <c r="B90" s="50"/>
      <c r="C90" s="50"/>
      <c r="D90" s="16"/>
      <c r="E90" s="18">
        <v>594</v>
      </c>
      <c r="F90" s="18"/>
      <c r="G90" s="19">
        <f t="shared" si="18"/>
        <v>594</v>
      </c>
      <c r="H90" s="41"/>
      <c r="I90" s="18"/>
      <c r="J90" s="18">
        <v>5</v>
      </c>
      <c r="K90" s="41"/>
      <c r="L90" s="120">
        <f t="shared" si="19"/>
        <v>599</v>
      </c>
      <c r="M90" s="114"/>
    </row>
    <row r="91" spans="1:13" ht="15">
      <c r="A91" s="218" t="s">
        <v>60</v>
      </c>
      <c r="B91" s="50"/>
      <c r="C91" s="50"/>
      <c r="D91" s="16"/>
      <c r="E91" s="18">
        <v>910</v>
      </c>
      <c r="F91" s="18"/>
      <c r="G91" s="19">
        <f t="shared" si="18"/>
        <v>910</v>
      </c>
      <c r="H91" s="41"/>
      <c r="I91" s="18"/>
      <c r="J91" s="111">
        <v>6</v>
      </c>
      <c r="K91" s="41"/>
      <c r="L91" s="120">
        <f t="shared" si="19"/>
        <v>916</v>
      </c>
      <c r="M91" s="114"/>
    </row>
    <row r="92" spans="1:13" ht="15">
      <c r="A92" s="53" t="s">
        <v>186</v>
      </c>
      <c r="B92" s="50"/>
      <c r="C92" s="50"/>
      <c r="D92" s="16"/>
      <c r="E92" s="18">
        <v>786</v>
      </c>
      <c r="F92" s="18"/>
      <c r="G92" s="19">
        <f>(E92+F92)</f>
        <v>786</v>
      </c>
      <c r="H92" s="41"/>
      <c r="I92" s="18"/>
      <c r="J92" s="112">
        <v>5</v>
      </c>
      <c r="K92" s="41"/>
      <c r="L92" s="120">
        <f>(G92+I92+J92)</f>
        <v>791</v>
      </c>
      <c r="M92" s="114"/>
    </row>
    <row r="93" spans="1:13" ht="15">
      <c r="A93" s="53" t="s">
        <v>62</v>
      </c>
      <c r="B93" s="50"/>
      <c r="C93" s="50"/>
      <c r="D93" s="16"/>
      <c r="E93" s="18">
        <v>730</v>
      </c>
      <c r="F93" s="18"/>
      <c r="G93" s="19">
        <f t="shared" si="18"/>
        <v>730</v>
      </c>
      <c r="H93" s="41"/>
      <c r="I93" s="18"/>
      <c r="J93" s="112">
        <v>5</v>
      </c>
      <c r="K93" s="41"/>
      <c r="L93" s="120">
        <f t="shared" si="19"/>
        <v>735</v>
      </c>
      <c r="M93" s="114"/>
    </row>
    <row r="94" spans="1:13" ht="15">
      <c r="A94" s="102" t="s">
        <v>61</v>
      </c>
      <c r="B94" s="50"/>
      <c r="C94" s="50"/>
      <c r="D94" s="16"/>
      <c r="E94" s="18">
        <v>996</v>
      </c>
      <c r="F94" s="18"/>
      <c r="G94" s="19">
        <f t="shared" si="18"/>
        <v>996</v>
      </c>
      <c r="H94" s="41"/>
      <c r="I94" s="18"/>
      <c r="J94" s="112">
        <v>6</v>
      </c>
      <c r="K94" s="41"/>
      <c r="L94" s="120">
        <f t="shared" si="19"/>
        <v>1002</v>
      </c>
      <c r="M94" s="114"/>
    </row>
    <row r="95" spans="1:13" ht="15">
      <c r="A95" s="102" t="s">
        <v>284</v>
      </c>
      <c r="B95" s="50"/>
      <c r="C95" s="50"/>
      <c r="D95" s="16"/>
      <c r="E95" s="18">
        <v>877</v>
      </c>
      <c r="F95" s="18"/>
      <c r="G95" s="19">
        <f t="shared" si="18"/>
        <v>877</v>
      </c>
      <c r="H95" s="41"/>
      <c r="I95" s="18"/>
      <c r="J95" s="112">
        <v>2</v>
      </c>
      <c r="K95" s="41"/>
      <c r="L95" s="120">
        <f t="shared" si="19"/>
        <v>879</v>
      </c>
      <c r="M95" s="114"/>
    </row>
    <row r="96" spans="1:13" ht="15">
      <c r="A96" s="96" t="s">
        <v>285</v>
      </c>
      <c r="B96" s="50"/>
      <c r="C96" s="50"/>
      <c r="D96" s="16"/>
      <c r="E96" s="18">
        <v>525</v>
      </c>
      <c r="F96" s="18"/>
      <c r="G96" s="19">
        <f t="shared" si="18"/>
        <v>525</v>
      </c>
      <c r="H96" s="41"/>
      <c r="I96" s="18"/>
      <c r="J96" s="112">
        <v>1</v>
      </c>
      <c r="K96" s="41"/>
      <c r="L96" s="120">
        <f t="shared" si="19"/>
        <v>526</v>
      </c>
      <c r="M96" s="114"/>
    </row>
    <row r="97" spans="1:13" ht="15">
      <c r="A97" s="96" t="s">
        <v>286</v>
      </c>
      <c r="B97" s="50"/>
      <c r="C97" s="50"/>
      <c r="D97" s="16"/>
      <c r="E97" s="18">
        <v>545</v>
      </c>
      <c r="F97" s="18">
        <v>1</v>
      </c>
      <c r="G97" s="19">
        <f t="shared" si="18"/>
        <v>546</v>
      </c>
      <c r="H97" s="41"/>
      <c r="I97" s="18"/>
      <c r="J97" s="112">
        <v>5</v>
      </c>
      <c r="K97" s="41"/>
      <c r="L97" s="120">
        <f t="shared" si="19"/>
        <v>551</v>
      </c>
      <c r="M97" s="114"/>
    </row>
    <row r="98" spans="1:13" ht="15">
      <c r="A98" s="105" t="s">
        <v>287</v>
      </c>
      <c r="B98" s="50"/>
      <c r="C98" s="50"/>
      <c r="D98" s="16"/>
      <c r="E98" s="18">
        <v>295</v>
      </c>
      <c r="F98" s="18"/>
      <c r="G98" s="19">
        <f t="shared" si="18"/>
        <v>295</v>
      </c>
      <c r="H98" s="41"/>
      <c r="I98" s="18"/>
      <c r="J98" s="112">
        <v>2</v>
      </c>
      <c r="K98" s="41"/>
      <c r="L98" s="120">
        <f t="shared" si="19"/>
        <v>297</v>
      </c>
      <c r="M98" s="114"/>
    </row>
    <row r="99" spans="1:13" ht="15">
      <c r="A99" s="96" t="s">
        <v>288</v>
      </c>
      <c r="B99" s="50"/>
      <c r="C99" s="50"/>
      <c r="D99" s="16"/>
      <c r="E99" s="18">
        <v>199</v>
      </c>
      <c r="F99" s="18"/>
      <c r="G99" s="19">
        <f t="shared" si="18"/>
        <v>199</v>
      </c>
      <c r="H99" s="41"/>
      <c r="I99" s="18"/>
      <c r="J99" s="64">
        <v>1</v>
      </c>
      <c r="K99" s="41"/>
      <c r="L99" s="120">
        <f t="shared" si="19"/>
        <v>200</v>
      </c>
      <c r="M99" s="114"/>
    </row>
    <row r="100" spans="1:13" ht="15">
      <c r="A100" s="218" t="s">
        <v>290</v>
      </c>
      <c r="B100" s="50"/>
      <c r="C100" s="50"/>
      <c r="D100" s="16"/>
      <c r="E100" s="18">
        <v>236</v>
      </c>
      <c r="F100" s="18"/>
      <c r="G100" s="19">
        <f t="shared" si="18"/>
        <v>236</v>
      </c>
      <c r="H100" s="41"/>
      <c r="I100" s="18"/>
      <c r="J100" s="111">
        <v>2</v>
      </c>
      <c r="K100" s="41"/>
      <c r="L100" s="120">
        <f t="shared" si="19"/>
        <v>238</v>
      </c>
      <c r="M100" s="114"/>
    </row>
    <row r="101" spans="1:13" ht="15">
      <c r="A101" s="105" t="s">
        <v>291</v>
      </c>
      <c r="B101" s="50"/>
      <c r="C101" s="50"/>
      <c r="D101" s="16"/>
      <c r="E101" s="18">
        <v>583</v>
      </c>
      <c r="F101" s="18"/>
      <c r="G101" s="19">
        <f t="shared" si="18"/>
        <v>583</v>
      </c>
      <c r="H101" s="41"/>
      <c r="I101" s="18"/>
      <c r="J101" s="112">
        <v>2</v>
      </c>
      <c r="K101" s="41"/>
      <c r="L101" s="120">
        <f t="shared" si="19"/>
        <v>585</v>
      </c>
      <c r="M101" s="114"/>
    </row>
    <row r="102" spans="1:13" ht="15">
      <c r="A102" s="105" t="s">
        <v>292</v>
      </c>
      <c r="B102" s="50"/>
      <c r="C102" s="50"/>
      <c r="D102" s="16"/>
      <c r="E102" s="18">
        <v>801</v>
      </c>
      <c r="F102" s="18"/>
      <c r="G102" s="19">
        <f t="shared" si="18"/>
        <v>801</v>
      </c>
      <c r="H102" s="41"/>
      <c r="I102" s="18"/>
      <c r="J102" s="64">
        <v>3</v>
      </c>
      <c r="K102" s="41"/>
      <c r="L102" s="120">
        <f t="shared" si="19"/>
        <v>804</v>
      </c>
      <c r="M102" s="114"/>
    </row>
    <row r="103" spans="1:13" ht="15">
      <c r="A103" s="29" t="s">
        <v>293</v>
      </c>
      <c r="B103" s="50"/>
      <c r="C103" s="50"/>
      <c r="D103" s="16"/>
      <c r="E103" s="18">
        <v>343</v>
      </c>
      <c r="F103" s="18">
        <v>1</v>
      </c>
      <c r="G103" s="19">
        <f t="shared" si="18"/>
        <v>344</v>
      </c>
      <c r="H103" s="41"/>
      <c r="I103" s="18"/>
      <c r="J103" s="18">
        <v>2</v>
      </c>
      <c r="K103" s="41"/>
      <c r="L103" s="120">
        <f t="shared" si="19"/>
        <v>346</v>
      </c>
      <c r="M103" s="114"/>
    </row>
    <row r="104" spans="1:13" ht="15">
      <c r="A104" s="97" t="s">
        <v>12</v>
      </c>
      <c r="B104" s="21">
        <v>65</v>
      </c>
      <c r="C104" s="50"/>
      <c r="D104" s="16"/>
      <c r="E104" s="65"/>
      <c r="F104" s="18"/>
      <c r="G104" s="19">
        <f>(E104+F104)</f>
        <v>0</v>
      </c>
      <c r="H104" s="41"/>
      <c r="I104" s="18"/>
      <c r="J104" s="111"/>
      <c r="K104" s="41"/>
      <c r="L104" s="120">
        <f>(G104+I104+J104)</f>
        <v>0</v>
      </c>
      <c r="M104" s="114"/>
    </row>
    <row r="105" spans="1:13" ht="15">
      <c r="A105" s="105" t="s">
        <v>83</v>
      </c>
      <c r="B105" s="50"/>
      <c r="C105" s="50"/>
      <c r="D105" s="16"/>
      <c r="E105" s="51"/>
      <c r="F105" s="18">
        <f>5+21-7</f>
        <v>19</v>
      </c>
      <c r="G105" s="19">
        <f>(E105+F105)</f>
        <v>19</v>
      </c>
      <c r="H105" s="41"/>
      <c r="I105" s="18"/>
      <c r="J105" s="112"/>
      <c r="K105" s="41"/>
      <c r="L105" s="120">
        <f>(G105+I105+J105)</f>
        <v>19</v>
      </c>
      <c r="M105" s="114"/>
    </row>
    <row r="106" spans="1:13" ht="15">
      <c r="A106" s="96" t="s">
        <v>302</v>
      </c>
      <c r="B106" s="50"/>
      <c r="C106" s="50"/>
      <c r="D106" s="16"/>
      <c r="E106" s="51"/>
      <c r="F106" s="18">
        <f>5+2+7</f>
        <v>14</v>
      </c>
      <c r="G106" s="19">
        <f>(E106+F106)</f>
        <v>14</v>
      </c>
      <c r="H106" s="41"/>
      <c r="I106" s="18"/>
      <c r="J106" s="112"/>
      <c r="K106" s="41"/>
      <c r="L106" s="120">
        <f>(G106+I106+J106)</f>
        <v>14</v>
      </c>
      <c r="M106" s="114"/>
    </row>
    <row r="107" spans="1:13" ht="15">
      <c r="A107" s="193" t="s">
        <v>296</v>
      </c>
      <c r="B107" s="50"/>
      <c r="C107" s="50"/>
      <c r="D107" s="16"/>
      <c r="E107" s="51"/>
      <c r="F107" s="18">
        <f>4+1+2</f>
        <v>7</v>
      </c>
      <c r="G107" s="19">
        <f aca="true" t="shared" si="20" ref="G107:G116">(E107+F107)</f>
        <v>7</v>
      </c>
      <c r="H107" s="41"/>
      <c r="I107" s="18"/>
      <c r="J107" s="113"/>
      <c r="K107" s="41"/>
      <c r="L107" s="120">
        <f aca="true" t="shared" si="21" ref="L107:L116">(G107+I107+J107)</f>
        <v>7</v>
      </c>
      <c r="M107" s="114"/>
    </row>
    <row r="108" spans="1:13" ht="15">
      <c r="A108" s="96"/>
      <c r="B108" s="50"/>
      <c r="C108" s="50"/>
      <c r="D108" s="16"/>
      <c r="E108" s="51"/>
      <c r="F108" s="18"/>
      <c r="G108" s="19">
        <f t="shared" si="20"/>
        <v>0</v>
      </c>
      <c r="H108" s="41"/>
      <c r="I108" s="18"/>
      <c r="J108" s="112"/>
      <c r="K108" s="41"/>
      <c r="L108" s="120">
        <f t="shared" si="21"/>
        <v>0</v>
      </c>
      <c r="M108" s="114"/>
    </row>
    <row r="109" spans="1:13" ht="15">
      <c r="A109" s="105"/>
      <c r="B109" s="50"/>
      <c r="C109" s="50"/>
      <c r="D109" s="16"/>
      <c r="E109" s="51"/>
      <c r="F109" s="18"/>
      <c r="G109" s="19">
        <f t="shared" si="20"/>
        <v>0</v>
      </c>
      <c r="H109" s="41"/>
      <c r="I109" s="18"/>
      <c r="J109" s="112"/>
      <c r="K109" s="41"/>
      <c r="L109" s="120">
        <f t="shared" si="21"/>
        <v>0</v>
      </c>
      <c r="M109" s="114"/>
    </row>
    <row r="110" spans="1:13" ht="15">
      <c r="A110" s="105"/>
      <c r="B110" s="50"/>
      <c r="C110" s="50"/>
      <c r="D110" s="16"/>
      <c r="E110" s="51"/>
      <c r="F110" s="18"/>
      <c r="G110" s="19">
        <f t="shared" si="20"/>
        <v>0</v>
      </c>
      <c r="H110" s="41"/>
      <c r="I110" s="18"/>
      <c r="J110" s="112"/>
      <c r="K110" s="41"/>
      <c r="L110" s="120">
        <f t="shared" si="21"/>
        <v>0</v>
      </c>
      <c r="M110" s="114"/>
    </row>
    <row r="111" spans="1:13" ht="15">
      <c r="A111" s="105"/>
      <c r="B111" s="50"/>
      <c r="C111" s="50"/>
      <c r="D111" s="16"/>
      <c r="E111" s="51"/>
      <c r="F111" s="18"/>
      <c r="G111" s="19">
        <f t="shared" si="20"/>
        <v>0</v>
      </c>
      <c r="H111" s="41"/>
      <c r="I111" s="18"/>
      <c r="J111" s="112"/>
      <c r="K111" s="41"/>
      <c r="L111" s="120">
        <f t="shared" si="21"/>
        <v>0</v>
      </c>
      <c r="M111" s="114"/>
    </row>
    <row r="112" spans="1:13" ht="15">
      <c r="A112" s="105"/>
      <c r="B112" s="50"/>
      <c r="C112" s="50"/>
      <c r="D112" s="16"/>
      <c r="E112" s="51"/>
      <c r="F112" s="18"/>
      <c r="G112" s="19">
        <f t="shared" si="20"/>
        <v>0</v>
      </c>
      <c r="H112" s="41"/>
      <c r="I112" s="18"/>
      <c r="J112" s="112"/>
      <c r="K112" s="41"/>
      <c r="L112" s="120">
        <f t="shared" si="21"/>
        <v>0</v>
      </c>
      <c r="M112" s="114"/>
    </row>
    <row r="113" spans="1:13" ht="15">
      <c r="A113" s="105"/>
      <c r="B113" s="50"/>
      <c r="C113" s="50"/>
      <c r="D113" s="16"/>
      <c r="E113" s="51"/>
      <c r="F113" s="18"/>
      <c r="G113" s="19">
        <f t="shared" si="20"/>
        <v>0</v>
      </c>
      <c r="H113" s="41"/>
      <c r="I113" s="18"/>
      <c r="J113" s="112"/>
      <c r="K113" s="41"/>
      <c r="L113" s="120">
        <f t="shared" si="21"/>
        <v>0</v>
      </c>
      <c r="M113" s="114"/>
    </row>
    <row r="114" spans="1:13" ht="15">
      <c r="A114" s="105"/>
      <c r="B114" s="50"/>
      <c r="C114" s="50"/>
      <c r="D114" s="16"/>
      <c r="E114" s="51"/>
      <c r="F114" s="18"/>
      <c r="G114" s="19">
        <f t="shared" si="20"/>
        <v>0</v>
      </c>
      <c r="H114" s="41"/>
      <c r="I114" s="18"/>
      <c r="J114" s="112"/>
      <c r="K114" s="41"/>
      <c r="L114" s="120">
        <f t="shared" si="21"/>
        <v>0</v>
      </c>
      <c r="M114" s="114"/>
    </row>
    <row r="115" spans="1:13" ht="15">
      <c r="A115" s="105"/>
      <c r="B115" s="50"/>
      <c r="C115" s="50"/>
      <c r="D115" s="16"/>
      <c r="E115" s="51"/>
      <c r="F115" s="18"/>
      <c r="G115" s="19">
        <f t="shared" si="20"/>
        <v>0</v>
      </c>
      <c r="H115" s="41"/>
      <c r="I115" s="18"/>
      <c r="J115" s="112"/>
      <c r="K115" s="41"/>
      <c r="L115" s="120">
        <f t="shared" si="21"/>
        <v>0</v>
      </c>
      <c r="M115" s="114"/>
    </row>
    <row r="116" spans="1:13" ht="15">
      <c r="A116" s="105"/>
      <c r="B116" s="50"/>
      <c r="C116" s="50"/>
      <c r="D116" s="16"/>
      <c r="E116" s="51"/>
      <c r="F116" s="18"/>
      <c r="G116" s="19">
        <f t="shared" si="20"/>
        <v>0</v>
      </c>
      <c r="H116" s="41"/>
      <c r="I116" s="18"/>
      <c r="J116" s="64"/>
      <c r="K116" s="41"/>
      <c r="L116" s="120">
        <f t="shared" si="21"/>
        <v>0</v>
      </c>
      <c r="M116" s="114"/>
    </row>
    <row r="117" spans="1:13" ht="15">
      <c r="A117" s="29"/>
      <c r="B117" s="50"/>
      <c r="C117" s="50"/>
      <c r="D117" s="16"/>
      <c r="E117" s="51"/>
      <c r="F117" s="18"/>
      <c r="G117" s="19">
        <f>(E117+F117)</f>
        <v>0</v>
      </c>
      <c r="H117" s="41"/>
      <c r="I117" s="18"/>
      <c r="J117" s="18"/>
      <c r="K117" s="41"/>
      <c r="L117" s="120">
        <f>(G117+I117+J117)</f>
        <v>0</v>
      </c>
      <c r="M117" s="114"/>
    </row>
    <row r="118" spans="1:13" ht="15">
      <c r="A118" s="16"/>
      <c r="B118" s="50"/>
      <c r="C118" s="50"/>
      <c r="D118" s="16"/>
      <c r="E118" s="51"/>
      <c r="F118" s="18"/>
      <c r="G118" s="19">
        <f>(E118+F118)</f>
        <v>0</v>
      </c>
      <c r="H118" s="41"/>
      <c r="I118" s="18"/>
      <c r="J118" s="18"/>
      <c r="K118" s="41"/>
      <c r="L118" s="120">
        <f>(G118+I118+J118)</f>
        <v>0</v>
      </c>
      <c r="M118" s="114"/>
    </row>
    <row r="119" spans="1:13" ht="15.75" thickBot="1">
      <c r="A119" s="50"/>
      <c r="B119" s="50"/>
      <c r="C119" s="50"/>
      <c r="D119" s="52" t="s">
        <v>20</v>
      </c>
      <c r="E119" s="24">
        <f>SUM(E89:E118)</f>
        <v>17638</v>
      </c>
      <c r="F119" s="24">
        <f>SUM(F89:F118)</f>
        <v>65</v>
      </c>
      <c r="G119" s="19">
        <f>(E119+F119)</f>
        <v>17703</v>
      </c>
      <c r="H119" s="41"/>
      <c r="I119" s="24">
        <f>SUM(I89:I118)</f>
        <v>0</v>
      </c>
      <c r="J119" s="24">
        <f>SUM(J89:J118)</f>
        <v>171</v>
      </c>
      <c r="K119" s="41"/>
      <c r="L119" s="120">
        <f>(G119+I119+J119)</f>
        <v>17874</v>
      </c>
      <c r="M119" s="114"/>
    </row>
    <row r="120" spans="1:13" ht="15.75" thickTop="1">
      <c r="A120" s="44" t="s">
        <v>294</v>
      </c>
      <c r="B120" s="45"/>
      <c r="C120" s="46">
        <v>1</v>
      </c>
      <c r="D120" s="14">
        <f>($G$3*C120)</f>
        <v>1986</v>
      </c>
      <c r="E120" s="212"/>
      <c r="F120" s="216"/>
      <c r="G120" s="212"/>
      <c r="H120" s="213"/>
      <c r="I120" s="212"/>
      <c r="J120" s="212"/>
      <c r="K120" s="213"/>
      <c r="L120" s="214"/>
      <c r="M120" s="114"/>
    </row>
    <row r="121" spans="1:13" ht="15">
      <c r="A121" s="16" t="s">
        <v>11</v>
      </c>
      <c r="B121" s="50"/>
      <c r="C121" s="50"/>
      <c r="D121" s="16"/>
      <c r="E121" s="18">
        <v>176</v>
      </c>
      <c r="F121" s="18">
        <v>8</v>
      </c>
      <c r="G121" s="219">
        <f>(E121+F121)</f>
        <v>184</v>
      </c>
      <c r="H121" s="220"/>
      <c r="I121" s="75"/>
      <c r="J121" s="75"/>
      <c r="K121" s="220"/>
      <c r="L121" s="221">
        <f>(G121+I121+J121)</f>
        <v>184</v>
      </c>
      <c r="M121" s="114"/>
    </row>
    <row r="122" spans="1:13" ht="15">
      <c r="A122" s="16" t="s">
        <v>13</v>
      </c>
      <c r="B122" s="50"/>
      <c r="C122" s="50"/>
      <c r="D122" s="16"/>
      <c r="E122" s="18">
        <v>1655</v>
      </c>
      <c r="F122" s="18">
        <v>10</v>
      </c>
      <c r="G122" s="219">
        <f>(E122+F122)</f>
        <v>1665</v>
      </c>
      <c r="H122" s="220"/>
      <c r="I122" s="75"/>
      <c r="J122" s="75"/>
      <c r="K122" s="220"/>
      <c r="L122" s="221">
        <f>(G122+I122+J122)</f>
        <v>1665</v>
      </c>
      <c r="M122" s="114"/>
    </row>
    <row r="123" spans="1:13" ht="15">
      <c r="A123" s="53" t="s">
        <v>14</v>
      </c>
      <c r="B123" s="50"/>
      <c r="C123" s="50"/>
      <c r="D123" s="16"/>
      <c r="E123" s="18">
        <v>136</v>
      </c>
      <c r="F123" s="18">
        <v>1</v>
      </c>
      <c r="G123" s="219">
        <f>(E123+F123)</f>
        <v>137</v>
      </c>
      <c r="H123" s="220"/>
      <c r="I123" s="75"/>
      <c r="J123" s="75"/>
      <c r="K123" s="220"/>
      <c r="L123" s="221">
        <f>(G123+I123+J123)</f>
        <v>137</v>
      </c>
      <c r="M123" s="114"/>
    </row>
    <row r="124" spans="1:13" ht="15.75" thickBot="1">
      <c r="A124" s="50"/>
      <c r="B124" s="50"/>
      <c r="C124" s="50"/>
      <c r="D124" s="52" t="s">
        <v>20</v>
      </c>
      <c r="E124" s="24">
        <f>SUM(E121:E123)</f>
        <v>1967</v>
      </c>
      <c r="F124" s="24">
        <f>SUM(F121:F123)</f>
        <v>19</v>
      </c>
      <c r="G124" s="219">
        <f>(E124+F124)</f>
        <v>1986</v>
      </c>
      <c r="H124" s="220"/>
      <c r="I124" s="78">
        <f>SUM(I121:I123)</f>
        <v>0</v>
      </c>
      <c r="J124" s="78">
        <f>SUM(J121:J123)</f>
        <v>0</v>
      </c>
      <c r="K124" s="220"/>
      <c r="L124" s="221">
        <f>(G124+I124+J124)</f>
        <v>1986</v>
      </c>
      <c r="M124" s="114"/>
    </row>
    <row r="125" spans="1:13" ht="15.75" thickTop="1">
      <c r="A125" s="44" t="s">
        <v>295</v>
      </c>
      <c r="B125" s="45"/>
      <c r="C125" s="46">
        <v>1</v>
      </c>
      <c r="D125" s="14">
        <f>($G$3*C125)</f>
        <v>1986</v>
      </c>
      <c r="E125" s="216"/>
      <c r="F125" s="216"/>
      <c r="G125" s="212"/>
      <c r="H125" s="213"/>
      <c r="I125" s="212"/>
      <c r="J125" s="216"/>
      <c r="K125" s="213"/>
      <c r="L125" s="214"/>
      <c r="M125" s="114"/>
    </row>
    <row r="126" spans="1:13" ht="15">
      <c r="A126" s="16" t="s">
        <v>11</v>
      </c>
      <c r="B126" s="50"/>
      <c r="C126" s="50"/>
      <c r="D126" s="16"/>
      <c r="E126" s="18">
        <v>55</v>
      </c>
      <c r="F126" s="18">
        <v>5</v>
      </c>
      <c r="G126" s="219">
        <f>(E126+F126)</f>
        <v>60</v>
      </c>
      <c r="H126" s="220"/>
      <c r="I126" s="75"/>
      <c r="J126" s="112"/>
      <c r="K126" s="220"/>
      <c r="L126" s="221">
        <f>(G126+I126+J126)</f>
        <v>60</v>
      </c>
      <c r="M126" s="114"/>
    </row>
    <row r="127" spans="1:13" ht="15">
      <c r="A127" s="16" t="s">
        <v>13</v>
      </c>
      <c r="B127" s="50"/>
      <c r="C127" s="50"/>
      <c r="D127" s="16"/>
      <c r="E127" s="18">
        <v>1447</v>
      </c>
      <c r="F127" s="18">
        <v>12</v>
      </c>
      <c r="G127" s="219">
        <f>(E127+F127)</f>
        <v>1459</v>
      </c>
      <c r="H127" s="220"/>
      <c r="I127" s="75"/>
      <c r="J127" s="112"/>
      <c r="K127" s="220"/>
      <c r="L127" s="221">
        <f>(G127+I127+J127)</f>
        <v>1459</v>
      </c>
      <c r="M127" s="114"/>
    </row>
    <row r="128" spans="1:13" ht="15">
      <c r="A128" s="53" t="s">
        <v>14</v>
      </c>
      <c r="B128" s="50"/>
      <c r="C128" s="50"/>
      <c r="D128" s="16"/>
      <c r="E128" s="18">
        <v>465</v>
      </c>
      <c r="F128" s="18">
        <v>2</v>
      </c>
      <c r="G128" s="219">
        <f>(E128+F128)</f>
        <v>467</v>
      </c>
      <c r="H128" s="220"/>
      <c r="I128" s="75"/>
      <c r="J128" s="64"/>
      <c r="K128" s="220"/>
      <c r="L128" s="221">
        <f>(G128+I128+J128)</f>
        <v>467</v>
      </c>
      <c r="M128" s="114"/>
    </row>
    <row r="129" spans="1:13" ht="15.75" thickBot="1">
      <c r="A129" s="50"/>
      <c r="B129" s="50"/>
      <c r="C129" s="50"/>
      <c r="D129" s="52" t="s">
        <v>20</v>
      </c>
      <c r="E129" s="24">
        <f>SUM(E126:E128)</f>
        <v>1967</v>
      </c>
      <c r="F129" s="24">
        <f>SUM(F126:F128)</f>
        <v>19</v>
      </c>
      <c r="G129" s="219">
        <f>(E129+F129)</f>
        <v>1986</v>
      </c>
      <c r="H129" s="220"/>
      <c r="I129" s="78">
        <f>SUM(I126:I128)</f>
        <v>0</v>
      </c>
      <c r="J129" s="78">
        <f>SUM(J126:J128)</f>
        <v>0</v>
      </c>
      <c r="K129" s="220"/>
      <c r="L129" s="221">
        <f>(G129+I129+J129)</f>
        <v>1986</v>
      </c>
      <c r="M129" s="114"/>
    </row>
    <row r="130" spans="1:13" ht="15.75" thickTop="1">
      <c r="A130" s="44" t="s">
        <v>289</v>
      </c>
      <c r="B130" s="45"/>
      <c r="C130" s="46">
        <v>1</v>
      </c>
      <c r="D130" s="14">
        <f>($G$3*C130)</f>
        <v>1986</v>
      </c>
      <c r="E130" s="216"/>
      <c r="F130" s="216"/>
      <c r="G130" s="212"/>
      <c r="H130" s="213"/>
      <c r="I130" s="212"/>
      <c r="J130" s="216"/>
      <c r="K130" s="213"/>
      <c r="L130" s="214"/>
      <c r="M130" s="114"/>
    </row>
    <row r="131" spans="1:12" ht="15">
      <c r="A131" s="16" t="s">
        <v>11</v>
      </c>
      <c r="B131" s="50"/>
      <c r="C131" s="50"/>
      <c r="D131" s="16"/>
      <c r="E131" s="18">
        <v>47</v>
      </c>
      <c r="F131" s="18">
        <v>6</v>
      </c>
      <c r="G131" s="219">
        <f>(E131+F131)</f>
        <v>53</v>
      </c>
      <c r="H131" s="220"/>
      <c r="I131" s="75"/>
      <c r="J131" s="112"/>
      <c r="K131" s="220"/>
      <c r="L131" s="221">
        <f>(G131+I131+J131)</f>
        <v>53</v>
      </c>
    </row>
    <row r="132" spans="1:12" ht="15">
      <c r="A132" s="16" t="s">
        <v>13</v>
      </c>
      <c r="B132" s="50"/>
      <c r="C132" s="50"/>
      <c r="D132" s="16"/>
      <c r="E132" s="18">
        <v>1575</v>
      </c>
      <c r="F132" s="18">
        <v>10</v>
      </c>
      <c r="G132" s="219">
        <f>(E132+F132)</f>
        <v>1585</v>
      </c>
      <c r="H132" s="220"/>
      <c r="I132" s="75"/>
      <c r="J132" s="112"/>
      <c r="K132" s="220"/>
      <c r="L132" s="221">
        <f>(G132+I132+J132)</f>
        <v>1585</v>
      </c>
    </row>
    <row r="133" spans="1:12" ht="15">
      <c r="A133" s="53" t="s">
        <v>14</v>
      </c>
      <c r="B133" s="50"/>
      <c r="C133" s="50"/>
      <c r="D133" s="16"/>
      <c r="E133" s="18">
        <v>345</v>
      </c>
      <c r="F133" s="18">
        <v>3</v>
      </c>
      <c r="G133" s="219">
        <f>(E133+F133)</f>
        <v>348</v>
      </c>
      <c r="H133" s="220"/>
      <c r="I133" s="75"/>
      <c r="J133" s="112"/>
      <c r="K133" s="220"/>
      <c r="L133" s="221">
        <f>(G133+I133+J133)</f>
        <v>348</v>
      </c>
    </row>
    <row r="134" spans="1:12" ht="15.75" thickBot="1">
      <c r="A134" s="207"/>
      <c r="B134" s="207"/>
      <c r="C134" s="207"/>
      <c r="D134" s="208" t="s">
        <v>20</v>
      </c>
      <c r="E134" s="83">
        <f>SUM(E131:E133)</f>
        <v>1967</v>
      </c>
      <c r="F134" s="83">
        <f>SUM(F131:F133)</f>
        <v>19</v>
      </c>
      <c r="G134" s="222">
        <f>(E134+F134)</f>
        <v>1986</v>
      </c>
      <c r="H134" s="223"/>
      <c r="I134" s="224">
        <f>SUM(I131:I133)</f>
        <v>0</v>
      </c>
      <c r="J134" s="327">
        <f>SUM(J131:J133)</f>
        <v>0</v>
      </c>
      <c r="K134" s="223"/>
      <c r="L134" s="225">
        <f>(G134+I134+J134)</f>
        <v>1986</v>
      </c>
    </row>
    <row r="135" spans="1:12" ht="15.75" thickTop="1">
      <c r="A135" s="44" t="s">
        <v>299</v>
      </c>
      <c r="B135" s="45"/>
      <c r="C135" s="46">
        <v>1</v>
      </c>
      <c r="D135" s="14">
        <f>($G$3*C135)</f>
        <v>1986</v>
      </c>
      <c r="E135" s="216"/>
      <c r="F135" s="216"/>
      <c r="G135" s="212"/>
      <c r="H135" s="213"/>
      <c r="I135" s="212"/>
      <c r="J135" s="216"/>
      <c r="K135" s="213"/>
      <c r="L135" s="214"/>
    </row>
    <row r="136" spans="1:12" ht="15">
      <c r="A136" s="16" t="s">
        <v>11</v>
      </c>
      <c r="B136" s="50"/>
      <c r="C136" s="50"/>
      <c r="D136" s="16"/>
      <c r="E136" s="18">
        <v>258</v>
      </c>
      <c r="F136" s="18">
        <v>7</v>
      </c>
      <c r="G136" s="219">
        <f>(E136+F136)</f>
        <v>265</v>
      </c>
      <c r="H136" s="220"/>
      <c r="I136" s="75"/>
      <c r="J136" s="112"/>
      <c r="K136" s="220"/>
      <c r="L136" s="221">
        <f>(G136+I136+J136)</f>
        <v>265</v>
      </c>
    </row>
    <row r="137" spans="1:12" ht="15">
      <c r="A137" s="16" t="s">
        <v>13</v>
      </c>
      <c r="B137" s="50"/>
      <c r="C137" s="50"/>
      <c r="D137" s="16"/>
      <c r="E137" s="18">
        <v>1471</v>
      </c>
      <c r="F137" s="18">
        <v>12</v>
      </c>
      <c r="G137" s="219">
        <f>(E137+F137)</f>
        <v>1483</v>
      </c>
      <c r="H137" s="220"/>
      <c r="I137" s="75"/>
      <c r="J137" s="112"/>
      <c r="K137" s="220"/>
      <c r="L137" s="221">
        <f>(G137+I137+J137)</f>
        <v>1483</v>
      </c>
    </row>
    <row r="138" spans="1:12" ht="15">
      <c r="A138" s="53" t="s">
        <v>14</v>
      </c>
      <c r="B138" s="50"/>
      <c r="C138" s="50"/>
      <c r="D138" s="16"/>
      <c r="E138" s="18">
        <v>238</v>
      </c>
      <c r="F138" s="18"/>
      <c r="G138" s="219">
        <f>(E138+F138)</f>
        <v>238</v>
      </c>
      <c r="H138" s="220"/>
      <c r="I138" s="75"/>
      <c r="J138" s="112"/>
      <c r="K138" s="220"/>
      <c r="L138" s="221">
        <f>(G138+I138+J138)</f>
        <v>238</v>
      </c>
    </row>
    <row r="139" spans="1:12" ht="15.75" thickBot="1">
      <c r="A139" s="207"/>
      <c r="B139" s="207"/>
      <c r="C139" s="207"/>
      <c r="D139" s="208" t="s">
        <v>20</v>
      </c>
      <c r="E139" s="83">
        <f>SUM(E136:E138)</f>
        <v>1967</v>
      </c>
      <c r="F139" s="83">
        <f>SUM(F136:F138)</f>
        <v>19</v>
      </c>
      <c r="G139" s="222">
        <f>(E139+F139)</f>
        <v>1986</v>
      </c>
      <c r="H139" s="223"/>
      <c r="I139" s="224">
        <f>SUM(I136:I138)</f>
        <v>0</v>
      </c>
      <c r="J139" s="327">
        <f>SUM(J136:J138)</f>
        <v>0</v>
      </c>
      <c r="K139" s="223"/>
      <c r="L139" s="225">
        <f>(G139+I139+J139)</f>
        <v>1986</v>
      </c>
    </row>
    <row r="140" spans="1:12" ht="15.75" thickTop="1">
      <c r="A140" s="44" t="s">
        <v>300</v>
      </c>
      <c r="B140" s="45"/>
      <c r="C140" s="46">
        <v>1</v>
      </c>
      <c r="D140" s="14">
        <f>($G$3*C140)</f>
        <v>1986</v>
      </c>
      <c r="E140" s="216"/>
      <c r="F140" s="216"/>
      <c r="G140" s="212"/>
      <c r="H140" s="213"/>
      <c r="I140" s="212"/>
      <c r="J140" s="216"/>
      <c r="K140" s="213"/>
      <c r="L140" s="214"/>
    </row>
    <row r="141" spans="1:12" ht="15">
      <c r="A141" s="16" t="s">
        <v>11</v>
      </c>
      <c r="B141" s="50"/>
      <c r="C141" s="50"/>
      <c r="D141" s="16"/>
      <c r="E141" s="18">
        <v>277</v>
      </c>
      <c r="F141" s="18">
        <v>7</v>
      </c>
      <c r="G141" s="219">
        <f>(E141+F141)</f>
        <v>284</v>
      </c>
      <c r="H141" s="220"/>
      <c r="I141" s="75"/>
      <c r="J141" s="112"/>
      <c r="K141" s="220"/>
      <c r="L141" s="221">
        <f>(G141+I141+J141)</f>
        <v>284</v>
      </c>
    </row>
    <row r="142" spans="1:12" ht="15">
      <c r="A142" s="16" t="s">
        <v>13</v>
      </c>
      <c r="B142" s="50"/>
      <c r="C142" s="50"/>
      <c r="D142" s="16"/>
      <c r="E142" s="18">
        <v>1461</v>
      </c>
      <c r="F142" s="18">
        <v>12</v>
      </c>
      <c r="G142" s="219">
        <f>(E142+F142)</f>
        <v>1473</v>
      </c>
      <c r="H142" s="220"/>
      <c r="I142" s="75"/>
      <c r="J142" s="112"/>
      <c r="K142" s="220"/>
      <c r="L142" s="221">
        <f>(G142+I142+J142)</f>
        <v>1473</v>
      </c>
    </row>
    <row r="143" spans="1:12" ht="15">
      <c r="A143" s="53" t="s">
        <v>14</v>
      </c>
      <c r="B143" s="50"/>
      <c r="C143" s="50"/>
      <c r="D143" s="16"/>
      <c r="E143" s="18">
        <v>229</v>
      </c>
      <c r="F143" s="18"/>
      <c r="G143" s="219">
        <f>(E143+F143)</f>
        <v>229</v>
      </c>
      <c r="H143" s="220"/>
      <c r="I143" s="75"/>
      <c r="J143" s="112"/>
      <c r="K143" s="220"/>
      <c r="L143" s="221">
        <f>(G143+I143+J143)</f>
        <v>229</v>
      </c>
    </row>
    <row r="144" spans="1:12" ht="15.75" thickBot="1">
      <c r="A144" s="207"/>
      <c r="B144" s="207"/>
      <c r="C144" s="207"/>
      <c r="D144" s="208" t="s">
        <v>20</v>
      </c>
      <c r="E144" s="83">
        <f>SUM(E141:E143)</f>
        <v>1967</v>
      </c>
      <c r="F144" s="83">
        <f>SUM(F141:F143)</f>
        <v>19</v>
      </c>
      <c r="G144" s="222">
        <f>(E144+F144)</f>
        <v>1986</v>
      </c>
      <c r="H144" s="223"/>
      <c r="I144" s="224">
        <f>SUM(I141:I143)</f>
        <v>0</v>
      </c>
      <c r="J144" s="327">
        <f>SUM(J141:J143)</f>
        <v>0</v>
      </c>
      <c r="K144" s="223"/>
      <c r="L144" s="225">
        <f>(G144+I144+J144)</f>
        <v>1986</v>
      </c>
    </row>
    <row r="145" ht="15.75" thickTop="1"/>
    <row r="65390" ht="15">
      <c r="B65390" s="99"/>
    </row>
  </sheetData>
  <sheetProtection/>
  <printOptions/>
  <pageMargins left="0.25" right="0.25" top="0.55" bottom="0.4" header="0" footer="0"/>
  <pageSetup fitToHeight="2" horizontalDpi="600" verticalDpi="600" orientation="portrait" scale="71" r:id="rId1"/>
  <headerFooter alignWithMargins="0">
    <oddFooter>&amp;LTOWN OF WEST TISBURY&amp;R Printed &amp;D - Page &amp;P 0F &amp;N</oddFooter>
  </headerFooter>
  <rowBreaks count="2" manualBreakCount="2">
    <brk id="52" max="11" man="1"/>
    <brk id="119" max="11" man="1"/>
  </rowBreaks>
</worksheet>
</file>

<file path=xl/worksheets/sheet6.xml><?xml version="1.0" encoding="utf-8"?>
<worksheet xmlns="http://schemas.openxmlformats.org/spreadsheetml/2006/main" xmlns:r="http://schemas.openxmlformats.org/officeDocument/2006/relationships">
  <dimension ref="A1:M164"/>
  <sheetViews>
    <sheetView zoomScale="87" zoomScaleNormal="87" zoomScalePageLayoutView="0" workbookViewId="0" topLeftCell="A1">
      <pane ySplit="9" topLeftCell="BM130" activePane="bottomLeft" state="frozen"/>
      <selection pane="topLeft" activeCell="F90" sqref="F90"/>
      <selection pane="bottomLeft" activeCell="A139" sqref="A139"/>
    </sheetView>
  </sheetViews>
  <sheetFormatPr defaultColWidth="8.88671875" defaultRowHeight="15"/>
  <cols>
    <col min="1" max="1" width="22.6640625" style="1" customWidth="1"/>
    <col min="2" max="2" width="7.4453125" style="1" customWidth="1"/>
    <col min="3" max="3" width="4.6640625" style="1" customWidth="1"/>
    <col min="4" max="4" width="6.4453125" style="1" customWidth="1"/>
    <col min="5" max="5" width="8.6640625" style="1" customWidth="1"/>
    <col min="6" max="7" width="9.6640625" style="1" customWidth="1"/>
    <col min="8" max="8" width="2.6640625" style="1" customWidth="1"/>
    <col min="9" max="9" width="9.6640625" style="1" customWidth="1"/>
    <col min="10" max="10" width="8.6640625" style="1" customWidth="1"/>
    <col min="11" max="11" width="2.6640625" style="1" customWidth="1"/>
    <col min="12" max="12" width="9.6640625" style="1" customWidth="1"/>
  </cols>
  <sheetData>
    <row r="1" spans="1:11" ht="15.75">
      <c r="A1" s="138" t="s">
        <v>8</v>
      </c>
      <c r="B1" s="55"/>
      <c r="C1" s="43"/>
      <c r="E1" s="1" t="s">
        <v>21</v>
      </c>
      <c r="G1" s="4">
        <v>1515</v>
      </c>
      <c r="H1" s="43"/>
      <c r="I1" s="5" t="s">
        <v>34</v>
      </c>
      <c r="K1" s="43"/>
    </row>
    <row r="2" spans="1:11" ht="15.75">
      <c r="A2" s="296">
        <v>40484</v>
      </c>
      <c r="B2" s="56"/>
      <c r="C2" s="43"/>
      <c r="D2" s="43"/>
      <c r="E2" s="1" t="s">
        <v>22</v>
      </c>
      <c r="G2" s="4">
        <v>28</v>
      </c>
      <c r="H2" s="43"/>
      <c r="I2" s="5" t="s">
        <v>35</v>
      </c>
      <c r="K2" s="43"/>
    </row>
    <row r="3" spans="1:11" ht="16.5" thickBot="1">
      <c r="A3" s="56" t="s">
        <v>9</v>
      </c>
      <c r="B3" s="56"/>
      <c r="C3" s="43"/>
      <c r="D3" s="43"/>
      <c r="E3" s="2" t="s">
        <v>23</v>
      </c>
      <c r="F3" s="2"/>
      <c r="G3" s="8">
        <f>SUM(G1:G2)</f>
        <v>1543</v>
      </c>
      <c r="H3" s="43"/>
      <c r="I3" s="5" t="s">
        <v>36</v>
      </c>
      <c r="K3" s="43"/>
    </row>
    <row r="4" spans="1:11" ht="18">
      <c r="A4" s="40" t="s">
        <v>67</v>
      </c>
      <c r="B4" s="124">
        <v>2313</v>
      </c>
      <c r="C4" s="39"/>
      <c r="H4" s="43"/>
      <c r="K4" s="43"/>
    </row>
    <row r="5" spans="1:13" ht="16.5" thickBot="1">
      <c r="A5" s="125" t="s">
        <v>68</v>
      </c>
      <c r="B5" s="126">
        <f>G3/B4</f>
        <v>0.6670990056204064</v>
      </c>
      <c r="C5" s="61"/>
      <c r="E5" s="42" t="s">
        <v>24</v>
      </c>
      <c r="F5" s="42" t="s">
        <v>28</v>
      </c>
      <c r="G5" s="42" t="s">
        <v>31</v>
      </c>
      <c r="H5" s="42" t="s">
        <v>33</v>
      </c>
      <c r="I5" s="42" t="s">
        <v>37</v>
      </c>
      <c r="J5" s="42" t="s">
        <v>39</v>
      </c>
      <c r="K5" s="42" t="s">
        <v>33</v>
      </c>
      <c r="L5" s="117" t="s">
        <v>43</v>
      </c>
      <c r="M5" s="114"/>
    </row>
    <row r="6" spans="2:13" ht="15">
      <c r="B6" s="43"/>
      <c r="C6" s="43"/>
      <c r="D6" s="43" t="s">
        <v>17</v>
      </c>
      <c r="E6" s="9"/>
      <c r="F6" s="9"/>
      <c r="G6" s="9"/>
      <c r="H6" s="42" t="s">
        <v>33</v>
      </c>
      <c r="I6" s="9"/>
      <c r="J6" s="42" t="s">
        <v>40</v>
      </c>
      <c r="K6" s="42" t="s">
        <v>33</v>
      </c>
      <c r="L6" s="117"/>
      <c r="M6" s="114"/>
    </row>
    <row r="7" spans="2:13" ht="15">
      <c r="B7" s="43"/>
      <c r="C7" s="43" t="s">
        <v>15</v>
      </c>
      <c r="D7" s="43" t="s">
        <v>18</v>
      </c>
      <c r="E7" s="42" t="s">
        <v>25</v>
      </c>
      <c r="F7" s="9" t="s">
        <v>29</v>
      </c>
      <c r="G7" s="42" t="s">
        <v>32</v>
      </c>
      <c r="H7" s="42" t="s">
        <v>33</v>
      </c>
      <c r="I7" s="42" t="s">
        <v>38</v>
      </c>
      <c r="J7" s="42" t="s">
        <v>41</v>
      </c>
      <c r="K7" s="42" t="s">
        <v>33</v>
      </c>
      <c r="L7" s="117" t="s">
        <v>44</v>
      </c>
      <c r="M7" s="114"/>
    </row>
    <row r="8" spans="1:13" ht="15">
      <c r="A8" s="1" t="s">
        <v>10</v>
      </c>
      <c r="B8" s="43"/>
      <c r="C8" s="43" t="s">
        <v>16</v>
      </c>
      <c r="D8" s="43" t="s">
        <v>19</v>
      </c>
      <c r="E8" s="42" t="s">
        <v>26</v>
      </c>
      <c r="F8" s="42" t="s">
        <v>30</v>
      </c>
      <c r="G8" s="42" t="s">
        <v>26</v>
      </c>
      <c r="H8" s="42" t="s">
        <v>33</v>
      </c>
      <c r="I8" s="42" t="s">
        <v>30</v>
      </c>
      <c r="J8" s="42" t="s">
        <v>42</v>
      </c>
      <c r="K8" s="42" t="s">
        <v>33</v>
      </c>
      <c r="L8" s="117" t="s">
        <v>45</v>
      </c>
      <c r="M8" s="114"/>
    </row>
    <row r="9" spans="2:13" ht="16.5" thickBot="1">
      <c r="B9" s="43"/>
      <c r="C9" s="43"/>
      <c r="E9" s="9"/>
      <c r="F9" s="10"/>
      <c r="G9" s="9"/>
      <c r="H9" s="42" t="s">
        <v>33</v>
      </c>
      <c r="I9" s="9"/>
      <c r="J9" s="9"/>
      <c r="K9" s="42" t="s">
        <v>33</v>
      </c>
      <c r="L9" s="118"/>
      <c r="M9" s="114"/>
    </row>
    <row r="10" spans="1:13" ht="15.75" thickTop="1">
      <c r="A10" s="44" t="s">
        <v>173</v>
      </c>
      <c r="B10" s="45"/>
      <c r="C10" s="46">
        <v>1</v>
      </c>
      <c r="D10" s="14">
        <f>($G$3*C10)</f>
        <v>1543</v>
      </c>
      <c r="E10" s="47" t="s">
        <v>27</v>
      </c>
      <c r="F10" s="47" t="s">
        <v>27</v>
      </c>
      <c r="G10" s="47" t="s">
        <v>27</v>
      </c>
      <c r="H10" s="49" t="s">
        <v>33</v>
      </c>
      <c r="I10" s="47" t="s">
        <v>27</v>
      </c>
      <c r="J10" s="47" t="s">
        <v>27</v>
      </c>
      <c r="K10" s="49" t="s">
        <v>33</v>
      </c>
      <c r="L10" s="119" t="s">
        <v>27</v>
      </c>
      <c r="M10" s="114"/>
    </row>
    <row r="11" spans="1:13" ht="15">
      <c r="A11" s="16" t="s">
        <v>11</v>
      </c>
      <c r="B11" s="50"/>
      <c r="C11" s="50"/>
      <c r="D11" s="16"/>
      <c r="E11" s="18">
        <v>25</v>
      </c>
      <c r="F11" s="18">
        <v>1</v>
      </c>
      <c r="G11" s="19">
        <f aca="true" t="shared" si="0" ref="G11:G19">(E11+F11)</f>
        <v>26</v>
      </c>
      <c r="H11" s="41" t="s">
        <v>33</v>
      </c>
      <c r="I11" s="18"/>
      <c r="J11" s="18">
        <v>1</v>
      </c>
      <c r="K11" s="41" t="s">
        <v>33</v>
      </c>
      <c r="L11" s="120">
        <f aca="true" t="shared" si="1" ref="L11:L19">(G11+I11+J11)</f>
        <v>27</v>
      </c>
      <c r="M11" s="114"/>
    </row>
    <row r="12" spans="1:13" ht="15">
      <c r="A12" s="16" t="s">
        <v>88</v>
      </c>
      <c r="B12" s="50"/>
      <c r="C12" s="50"/>
      <c r="D12" s="16"/>
      <c r="E12" s="18">
        <v>1002</v>
      </c>
      <c r="F12" s="18"/>
      <c r="G12" s="19">
        <f t="shared" si="0"/>
        <v>1002</v>
      </c>
      <c r="H12" s="41" t="s">
        <v>33</v>
      </c>
      <c r="I12" s="18"/>
      <c r="J12" s="18">
        <v>15</v>
      </c>
      <c r="K12" s="41" t="s">
        <v>33</v>
      </c>
      <c r="L12" s="120">
        <f t="shared" si="1"/>
        <v>1017</v>
      </c>
      <c r="M12" s="114"/>
    </row>
    <row r="13" spans="1:13" ht="15">
      <c r="A13" s="16" t="s">
        <v>174</v>
      </c>
      <c r="B13" s="50"/>
      <c r="C13" s="50"/>
      <c r="D13" s="16"/>
      <c r="E13" s="111">
        <v>372</v>
      </c>
      <c r="F13" s="18"/>
      <c r="G13" s="19">
        <f t="shared" si="0"/>
        <v>372</v>
      </c>
      <c r="H13" s="41" t="s">
        <v>33</v>
      </c>
      <c r="I13" s="18"/>
      <c r="J13" s="66">
        <v>8</v>
      </c>
      <c r="K13" s="328" t="s">
        <v>33</v>
      </c>
      <c r="L13" s="120">
        <f t="shared" si="1"/>
        <v>380</v>
      </c>
      <c r="M13" s="114"/>
    </row>
    <row r="14" spans="1:13" ht="15">
      <c r="A14" s="102" t="s">
        <v>175</v>
      </c>
      <c r="B14" s="50"/>
      <c r="C14" s="50"/>
      <c r="D14" s="16"/>
      <c r="E14" s="113">
        <v>83</v>
      </c>
      <c r="F14" s="18"/>
      <c r="G14" s="19">
        <f t="shared" si="0"/>
        <v>83</v>
      </c>
      <c r="H14" s="41" t="s">
        <v>33</v>
      </c>
      <c r="I14" s="18"/>
      <c r="J14" s="68">
        <v>4</v>
      </c>
      <c r="K14" s="328" t="s">
        <v>33</v>
      </c>
      <c r="L14" s="120">
        <f t="shared" si="1"/>
        <v>87</v>
      </c>
      <c r="M14" s="114"/>
    </row>
    <row r="15" spans="1:13" ht="15">
      <c r="A15" s="54" t="s">
        <v>176</v>
      </c>
      <c r="B15" s="50"/>
      <c r="C15" s="50"/>
      <c r="D15" s="16"/>
      <c r="E15" s="64">
        <v>32</v>
      </c>
      <c r="F15" s="18"/>
      <c r="G15" s="19">
        <f t="shared" si="0"/>
        <v>32</v>
      </c>
      <c r="H15" s="41" t="s">
        <v>33</v>
      </c>
      <c r="I15" s="18"/>
      <c r="J15" s="68"/>
      <c r="K15" s="328" t="s">
        <v>33</v>
      </c>
      <c r="L15" s="120">
        <f t="shared" si="1"/>
        <v>32</v>
      </c>
      <c r="M15" s="114"/>
    </row>
    <row r="16" spans="1:13" ht="15">
      <c r="A16" s="20" t="s">
        <v>12</v>
      </c>
      <c r="B16" s="21">
        <v>1</v>
      </c>
      <c r="C16" s="50"/>
      <c r="D16" s="16"/>
      <c r="E16" s="18"/>
      <c r="F16" s="18"/>
      <c r="G16" s="19">
        <f t="shared" si="0"/>
        <v>0</v>
      </c>
      <c r="H16" s="41" t="s">
        <v>33</v>
      </c>
      <c r="I16" s="18"/>
      <c r="J16" s="65"/>
      <c r="K16" s="41" t="s">
        <v>33</v>
      </c>
      <c r="L16" s="120">
        <f t="shared" si="1"/>
        <v>0</v>
      </c>
      <c r="M16" s="114"/>
    </row>
    <row r="17" spans="2:13" ht="15">
      <c r="B17" s="50"/>
      <c r="C17" s="50"/>
      <c r="D17" s="16"/>
      <c r="E17" s="51"/>
      <c r="F17" s="18"/>
      <c r="G17" s="19">
        <f t="shared" si="0"/>
        <v>0</v>
      </c>
      <c r="H17" s="41" t="s">
        <v>33</v>
      </c>
      <c r="I17" s="18"/>
      <c r="J17" s="18"/>
      <c r="K17" s="41" t="s">
        <v>33</v>
      </c>
      <c r="L17" s="120">
        <f t="shared" si="1"/>
        <v>0</v>
      </c>
      <c r="M17" s="114"/>
    </row>
    <row r="18" spans="1:13" ht="15">
      <c r="A18" s="16"/>
      <c r="B18" s="50"/>
      <c r="C18" s="50"/>
      <c r="D18" s="16"/>
      <c r="E18" s="51"/>
      <c r="F18" s="18"/>
      <c r="G18" s="19">
        <f t="shared" si="0"/>
        <v>0</v>
      </c>
      <c r="H18" s="41" t="s">
        <v>33</v>
      </c>
      <c r="I18" s="18"/>
      <c r="J18" s="18"/>
      <c r="K18" s="41" t="s">
        <v>33</v>
      </c>
      <c r="L18" s="120">
        <f t="shared" si="1"/>
        <v>0</v>
      </c>
      <c r="M18" s="114"/>
    </row>
    <row r="19" spans="1:13" ht="15.75" thickBot="1">
      <c r="A19" s="50"/>
      <c r="B19" s="50"/>
      <c r="C19" s="50"/>
      <c r="D19" s="52" t="s">
        <v>20</v>
      </c>
      <c r="E19" s="24">
        <f>SUM(E11:E18)</f>
        <v>1514</v>
      </c>
      <c r="F19" s="24">
        <f>SUM(F11:F18)</f>
        <v>1</v>
      </c>
      <c r="G19" s="19">
        <f t="shared" si="0"/>
        <v>1515</v>
      </c>
      <c r="H19" s="41" t="s">
        <v>33</v>
      </c>
      <c r="I19" s="24">
        <f>SUM(I11:I18)</f>
        <v>0</v>
      </c>
      <c r="J19" s="24">
        <f>SUM(J11:J18)</f>
        <v>28</v>
      </c>
      <c r="K19" s="41" t="s">
        <v>33</v>
      </c>
      <c r="L19" s="120">
        <f t="shared" si="1"/>
        <v>1543</v>
      </c>
      <c r="M19" s="114"/>
    </row>
    <row r="20" spans="1:13" ht="15.75" thickTop="1">
      <c r="A20" s="14" t="s">
        <v>47</v>
      </c>
      <c r="B20" s="45"/>
      <c r="C20" s="46">
        <v>1</v>
      </c>
      <c r="D20" s="14">
        <f>($G$3*C20)</f>
        <v>1543</v>
      </c>
      <c r="E20" s="47" t="s">
        <v>27</v>
      </c>
      <c r="F20" s="47" t="s">
        <v>27</v>
      </c>
      <c r="G20" s="47" t="s">
        <v>27</v>
      </c>
      <c r="H20" s="49" t="s">
        <v>33</v>
      </c>
      <c r="I20" s="47" t="s">
        <v>27</v>
      </c>
      <c r="J20" s="47" t="s">
        <v>27</v>
      </c>
      <c r="K20" s="49" t="s">
        <v>33</v>
      </c>
      <c r="L20" s="119" t="s">
        <v>27</v>
      </c>
      <c r="M20" s="114"/>
    </row>
    <row r="21" spans="1:13" ht="15">
      <c r="A21" s="16" t="s">
        <v>11</v>
      </c>
      <c r="B21" s="50"/>
      <c r="C21" s="50"/>
      <c r="D21" s="16"/>
      <c r="E21" s="18">
        <v>37</v>
      </c>
      <c r="F21" s="18">
        <f>1+3</f>
        <v>4</v>
      </c>
      <c r="G21" s="19">
        <f aca="true" t="shared" si="2" ref="G21:G27">(E21+F21)</f>
        <v>41</v>
      </c>
      <c r="H21" s="41" t="s">
        <v>33</v>
      </c>
      <c r="I21" s="18"/>
      <c r="J21" s="18">
        <v>2</v>
      </c>
      <c r="K21" s="41" t="s">
        <v>33</v>
      </c>
      <c r="L21" s="120">
        <f aca="true" t="shared" si="3" ref="L21:L27">(G21+I21+J21)</f>
        <v>43</v>
      </c>
      <c r="M21" s="114"/>
    </row>
    <row r="22" spans="1:13" ht="15">
      <c r="A22" s="102" t="s">
        <v>85</v>
      </c>
      <c r="B22" s="50"/>
      <c r="C22" s="50"/>
      <c r="D22" s="16"/>
      <c r="E22" s="18">
        <v>1173</v>
      </c>
      <c r="F22" s="18"/>
      <c r="G22" s="19">
        <f t="shared" si="2"/>
        <v>1173</v>
      </c>
      <c r="H22" s="41" t="s">
        <v>33</v>
      </c>
      <c r="I22" s="18"/>
      <c r="J22" s="18">
        <v>17</v>
      </c>
      <c r="K22" s="41" t="s">
        <v>33</v>
      </c>
      <c r="L22" s="120">
        <f t="shared" si="3"/>
        <v>1190</v>
      </c>
      <c r="M22" s="114"/>
    </row>
    <row r="23" spans="1:13" ht="15">
      <c r="A23" s="54" t="s">
        <v>177</v>
      </c>
      <c r="B23" s="50"/>
      <c r="C23" s="50"/>
      <c r="D23" s="16"/>
      <c r="E23" s="18">
        <v>300</v>
      </c>
      <c r="F23" s="18"/>
      <c r="G23" s="19">
        <f>(E23+F23)</f>
        <v>300</v>
      </c>
      <c r="H23" s="41" t="s">
        <v>33</v>
      </c>
      <c r="I23" s="18"/>
      <c r="J23" s="18">
        <v>9</v>
      </c>
      <c r="K23" s="41" t="s">
        <v>33</v>
      </c>
      <c r="L23" s="120">
        <f>(G23+I23+J23)</f>
        <v>309</v>
      </c>
      <c r="M23" s="114"/>
    </row>
    <row r="24" spans="1:13" ht="15">
      <c r="A24" s="20" t="s">
        <v>12</v>
      </c>
      <c r="B24" s="21">
        <v>5</v>
      </c>
      <c r="C24" s="50"/>
      <c r="D24" s="16"/>
      <c r="E24" s="18"/>
      <c r="F24" s="18"/>
      <c r="G24" s="19">
        <f t="shared" si="2"/>
        <v>0</v>
      </c>
      <c r="H24" s="41" t="s">
        <v>33</v>
      </c>
      <c r="I24" s="18"/>
      <c r="J24" s="18"/>
      <c r="K24" s="41" t="s">
        <v>33</v>
      </c>
      <c r="L24" s="120">
        <f t="shared" si="3"/>
        <v>0</v>
      </c>
      <c r="M24" s="114"/>
    </row>
    <row r="25" spans="1:13" ht="15">
      <c r="A25" s="29" t="s">
        <v>83</v>
      </c>
      <c r="B25" s="50"/>
      <c r="C25" s="50"/>
      <c r="D25" s="16"/>
      <c r="E25" s="51"/>
      <c r="F25" s="18">
        <v>1</v>
      </c>
      <c r="G25" s="19">
        <f t="shared" si="2"/>
        <v>1</v>
      </c>
      <c r="H25" s="41" t="s">
        <v>33</v>
      </c>
      <c r="I25" s="18"/>
      <c r="J25" s="18"/>
      <c r="K25" s="41" t="s">
        <v>33</v>
      </c>
      <c r="L25" s="120">
        <f t="shared" si="3"/>
        <v>1</v>
      </c>
      <c r="M25" s="114"/>
    </row>
    <row r="26" spans="1:13" ht="15">
      <c r="A26" s="16"/>
      <c r="B26" s="50"/>
      <c r="C26" s="50"/>
      <c r="D26" s="16"/>
      <c r="E26" s="51"/>
      <c r="F26" s="18"/>
      <c r="G26" s="19">
        <f t="shared" si="2"/>
        <v>0</v>
      </c>
      <c r="H26" s="41" t="s">
        <v>33</v>
      </c>
      <c r="I26" s="18"/>
      <c r="J26" s="18"/>
      <c r="K26" s="41" t="s">
        <v>33</v>
      </c>
      <c r="L26" s="120">
        <f t="shared" si="3"/>
        <v>0</v>
      </c>
      <c r="M26" s="114"/>
    </row>
    <row r="27" spans="1:13" ht="15.75" thickBot="1">
      <c r="A27" s="50"/>
      <c r="B27" s="50"/>
      <c r="C27" s="50"/>
      <c r="D27" s="52" t="s">
        <v>20</v>
      </c>
      <c r="E27" s="24">
        <f>SUM(E21:E26)</f>
        <v>1510</v>
      </c>
      <c r="F27" s="24">
        <f>SUM(F21:F26)</f>
        <v>5</v>
      </c>
      <c r="G27" s="19">
        <f t="shared" si="2"/>
        <v>1515</v>
      </c>
      <c r="H27" s="41" t="s">
        <v>33</v>
      </c>
      <c r="I27" s="24">
        <f>SUM(I21:I26)</f>
        <v>0</v>
      </c>
      <c r="J27" s="24">
        <f>SUM(J21:J26)</f>
        <v>28</v>
      </c>
      <c r="K27" s="41" t="s">
        <v>33</v>
      </c>
      <c r="L27" s="120">
        <f t="shared" si="3"/>
        <v>1543</v>
      </c>
      <c r="M27" s="114"/>
    </row>
    <row r="28" spans="1:13" ht="15.75" thickTop="1">
      <c r="A28" s="14" t="s">
        <v>48</v>
      </c>
      <c r="B28" s="45"/>
      <c r="C28" s="46">
        <v>1</v>
      </c>
      <c r="D28" s="14">
        <f>($G$3*C28)</f>
        <v>1543</v>
      </c>
      <c r="E28" s="47" t="s">
        <v>27</v>
      </c>
      <c r="F28" s="47" t="s">
        <v>27</v>
      </c>
      <c r="G28" s="47" t="s">
        <v>27</v>
      </c>
      <c r="H28" s="49" t="s">
        <v>33</v>
      </c>
      <c r="I28" s="47" t="s">
        <v>27</v>
      </c>
      <c r="J28" s="47" t="s">
        <v>27</v>
      </c>
      <c r="K28" s="49" t="s">
        <v>33</v>
      </c>
      <c r="L28" s="119" t="s">
        <v>27</v>
      </c>
      <c r="M28" s="114"/>
    </row>
    <row r="29" spans="1:13" ht="15">
      <c r="A29" s="16" t="s">
        <v>11</v>
      </c>
      <c r="B29" s="50"/>
      <c r="C29" s="50"/>
      <c r="D29" s="16"/>
      <c r="E29" s="18">
        <v>52</v>
      </c>
      <c r="F29" s="18">
        <v>4</v>
      </c>
      <c r="G29" s="19">
        <f aca="true" t="shared" si="4" ref="G29:G36">(E29+F29)</f>
        <v>56</v>
      </c>
      <c r="H29" s="41" t="s">
        <v>33</v>
      </c>
      <c r="I29" s="18"/>
      <c r="J29" s="18">
        <v>1</v>
      </c>
      <c r="K29" s="41" t="s">
        <v>33</v>
      </c>
      <c r="L29" s="120">
        <f aca="true" t="shared" si="5" ref="L29:L36">(G29+I29+J29)</f>
        <v>57</v>
      </c>
      <c r="M29" s="114"/>
    </row>
    <row r="30" spans="1:13" ht="15">
      <c r="A30" s="16" t="s">
        <v>49</v>
      </c>
      <c r="B30" s="50"/>
      <c r="C30" s="50"/>
      <c r="D30" s="16"/>
      <c r="E30" s="18">
        <v>1169</v>
      </c>
      <c r="F30" s="18"/>
      <c r="G30" s="19">
        <f t="shared" si="4"/>
        <v>1169</v>
      </c>
      <c r="H30" s="41" t="s">
        <v>33</v>
      </c>
      <c r="I30" s="18"/>
      <c r="J30" s="18">
        <v>19</v>
      </c>
      <c r="K30" s="41" t="s">
        <v>33</v>
      </c>
      <c r="L30" s="120">
        <f t="shared" si="5"/>
        <v>1188</v>
      </c>
      <c r="M30" s="114"/>
    </row>
    <row r="31" spans="1:13" ht="15">
      <c r="A31" s="102" t="s">
        <v>144</v>
      </c>
      <c r="B31" s="50"/>
      <c r="C31" s="50"/>
      <c r="D31" s="16"/>
      <c r="E31" s="18">
        <v>253</v>
      </c>
      <c r="F31" s="18"/>
      <c r="G31" s="19">
        <f t="shared" si="4"/>
        <v>253</v>
      </c>
      <c r="H31" s="41" t="s">
        <v>33</v>
      </c>
      <c r="I31" s="18"/>
      <c r="J31" s="18">
        <v>6</v>
      </c>
      <c r="K31" s="41" t="s">
        <v>33</v>
      </c>
      <c r="L31" s="120">
        <f t="shared" si="5"/>
        <v>259</v>
      </c>
      <c r="M31" s="114"/>
    </row>
    <row r="32" spans="1:13" ht="15">
      <c r="A32" s="54" t="s">
        <v>178</v>
      </c>
      <c r="B32" s="50"/>
      <c r="C32" s="50"/>
      <c r="D32" s="16"/>
      <c r="E32" s="64">
        <v>35</v>
      </c>
      <c r="F32" s="18"/>
      <c r="G32" s="19">
        <f>(E32+F32)</f>
        <v>35</v>
      </c>
      <c r="H32" s="41" t="s">
        <v>33</v>
      </c>
      <c r="I32" s="18"/>
      <c r="J32" s="18">
        <v>2</v>
      </c>
      <c r="K32" s="41" t="s">
        <v>33</v>
      </c>
      <c r="L32" s="120">
        <f>(G32+I32+J32)</f>
        <v>37</v>
      </c>
      <c r="M32" s="114"/>
    </row>
    <row r="33" spans="1:13" ht="15">
      <c r="A33" s="97" t="s">
        <v>12</v>
      </c>
      <c r="B33" s="21">
        <v>6</v>
      </c>
      <c r="C33" s="50"/>
      <c r="D33" s="16"/>
      <c r="E33" s="18"/>
      <c r="F33" s="18"/>
      <c r="G33" s="19">
        <f t="shared" si="4"/>
        <v>0</v>
      </c>
      <c r="H33" s="41" t="s">
        <v>33</v>
      </c>
      <c r="I33" s="18"/>
      <c r="J33" s="18"/>
      <c r="K33" s="41" t="s">
        <v>33</v>
      </c>
      <c r="L33" s="120">
        <f t="shared" si="5"/>
        <v>0</v>
      </c>
      <c r="M33" s="114"/>
    </row>
    <row r="34" spans="1:13" ht="15">
      <c r="A34" s="29" t="s">
        <v>83</v>
      </c>
      <c r="B34" s="50"/>
      <c r="C34" s="50"/>
      <c r="D34" s="16"/>
      <c r="E34" s="51"/>
      <c r="F34" s="18">
        <v>2</v>
      </c>
      <c r="G34" s="19">
        <f t="shared" si="4"/>
        <v>2</v>
      </c>
      <c r="H34" s="41" t="s">
        <v>33</v>
      </c>
      <c r="I34" s="18"/>
      <c r="J34" s="18"/>
      <c r="K34" s="41" t="s">
        <v>33</v>
      </c>
      <c r="L34" s="120">
        <f t="shared" si="5"/>
        <v>2</v>
      </c>
      <c r="M34" s="114"/>
    </row>
    <row r="35" spans="1:13" ht="15">
      <c r="A35" s="16"/>
      <c r="B35" s="50"/>
      <c r="C35" s="50"/>
      <c r="D35" s="16"/>
      <c r="E35" s="51"/>
      <c r="F35" s="18"/>
      <c r="G35" s="19">
        <f t="shared" si="4"/>
        <v>0</v>
      </c>
      <c r="H35" s="41" t="s">
        <v>33</v>
      </c>
      <c r="I35" s="18"/>
      <c r="J35" s="18"/>
      <c r="K35" s="41" t="s">
        <v>33</v>
      </c>
      <c r="L35" s="120">
        <f t="shared" si="5"/>
        <v>0</v>
      </c>
      <c r="M35" s="114"/>
    </row>
    <row r="36" spans="1:13" ht="15.75" thickBot="1">
      <c r="A36" s="50"/>
      <c r="B36" s="50"/>
      <c r="C36" s="50"/>
      <c r="D36" s="52" t="s">
        <v>20</v>
      </c>
      <c r="E36" s="24">
        <f>SUM(E29:E35)</f>
        <v>1509</v>
      </c>
      <c r="F36" s="24">
        <f>SUM(F29:F35)</f>
        <v>6</v>
      </c>
      <c r="G36" s="19">
        <f t="shared" si="4"/>
        <v>1515</v>
      </c>
      <c r="H36" s="41" t="s">
        <v>33</v>
      </c>
      <c r="I36" s="24">
        <f>SUM(I29:I35)</f>
        <v>0</v>
      </c>
      <c r="J36" s="24">
        <f>SUM(J29:J35)</f>
        <v>28</v>
      </c>
      <c r="K36" s="41" t="s">
        <v>33</v>
      </c>
      <c r="L36" s="120">
        <f t="shared" si="5"/>
        <v>1543</v>
      </c>
      <c r="M36" s="114"/>
    </row>
    <row r="37" spans="1:13" ht="15.75" thickTop="1">
      <c r="A37" s="14" t="s">
        <v>50</v>
      </c>
      <c r="B37" s="45"/>
      <c r="C37" s="46">
        <v>1</v>
      </c>
      <c r="D37" s="14">
        <f>($G$3*C37)</f>
        <v>1543</v>
      </c>
      <c r="E37" s="47" t="s">
        <v>27</v>
      </c>
      <c r="F37" s="47" t="s">
        <v>27</v>
      </c>
      <c r="G37" s="47" t="s">
        <v>27</v>
      </c>
      <c r="H37" s="49" t="s">
        <v>33</v>
      </c>
      <c r="I37" s="47" t="s">
        <v>27</v>
      </c>
      <c r="J37" s="47" t="s">
        <v>27</v>
      </c>
      <c r="K37" s="49" t="s">
        <v>33</v>
      </c>
      <c r="L37" s="119" t="s">
        <v>27</v>
      </c>
      <c r="M37" s="114"/>
    </row>
    <row r="38" spans="1:13" ht="15">
      <c r="A38" s="16" t="s">
        <v>11</v>
      </c>
      <c r="B38" s="50"/>
      <c r="C38" s="50"/>
      <c r="D38" s="16"/>
      <c r="E38" s="18">
        <v>68</v>
      </c>
      <c r="F38" s="18">
        <v>2</v>
      </c>
      <c r="G38" s="19">
        <f aca="true" t="shared" si="6" ref="G38:G44">(E38+F38)</f>
        <v>70</v>
      </c>
      <c r="H38" s="41" t="s">
        <v>33</v>
      </c>
      <c r="I38" s="18"/>
      <c r="J38" s="18">
        <v>1</v>
      </c>
      <c r="K38" s="41" t="s">
        <v>33</v>
      </c>
      <c r="L38" s="120">
        <f aca="true" t="shared" si="7" ref="L38:L44">(G38+I38+J38)</f>
        <v>71</v>
      </c>
      <c r="M38" s="114"/>
    </row>
    <row r="39" spans="1:13" ht="15">
      <c r="A39" s="102" t="s">
        <v>150</v>
      </c>
      <c r="B39" s="50"/>
      <c r="C39" s="50"/>
      <c r="D39" s="16"/>
      <c r="E39" s="18">
        <v>1106</v>
      </c>
      <c r="F39" s="18"/>
      <c r="G39" s="19">
        <f t="shared" si="6"/>
        <v>1106</v>
      </c>
      <c r="H39" s="41" t="s">
        <v>33</v>
      </c>
      <c r="I39" s="18"/>
      <c r="J39" s="18">
        <v>19</v>
      </c>
      <c r="K39" s="41" t="s">
        <v>33</v>
      </c>
      <c r="L39" s="120">
        <f t="shared" si="7"/>
        <v>1125</v>
      </c>
      <c r="M39" s="114"/>
    </row>
    <row r="40" spans="1:13" ht="15">
      <c r="A40" s="54" t="s">
        <v>145</v>
      </c>
      <c r="B40" s="50"/>
      <c r="C40" s="50"/>
      <c r="D40" s="16"/>
      <c r="E40" s="18">
        <v>336</v>
      </c>
      <c r="F40" s="18"/>
      <c r="G40" s="19">
        <f t="shared" si="6"/>
        <v>336</v>
      </c>
      <c r="H40" s="41" t="s">
        <v>33</v>
      </c>
      <c r="I40" s="18"/>
      <c r="J40" s="18">
        <v>8</v>
      </c>
      <c r="K40" s="41" t="s">
        <v>33</v>
      </c>
      <c r="L40" s="120">
        <f t="shared" si="7"/>
        <v>344</v>
      </c>
      <c r="M40" s="114"/>
    </row>
    <row r="41" spans="1:13" ht="15">
      <c r="A41" s="20" t="s">
        <v>12</v>
      </c>
      <c r="B41" s="21">
        <v>5</v>
      </c>
      <c r="C41" s="50"/>
      <c r="D41" s="16"/>
      <c r="E41" s="18"/>
      <c r="F41" s="18"/>
      <c r="G41" s="19">
        <f t="shared" si="6"/>
        <v>0</v>
      </c>
      <c r="H41" s="41" t="s">
        <v>33</v>
      </c>
      <c r="I41" s="18"/>
      <c r="J41" s="18"/>
      <c r="K41" s="41" t="s">
        <v>33</v>
      </c>
      <c r="L41" s="120">
        <f t="shared" si="7"/>
        <v>0</v>
      </c>
      <c r="M41" s="114"/>
    </row>
    <row r="42" spans="1:13" ht="15">
      <c r="A42" s="29" t="s">
        <v>83</v>
      </c>
      <c r="B42" s="50"/>
      <c r="C42" s="50"/>
      <c r="D42" s="16"/>
      <c r="E42" s="51"/>
      <c r="F42" s="18">
        <v>3</v>
      </c>
      <c r="G42" s="19">
        <f t="shared" si="6"/>
        <v>3</v>
      </c>
      <c r="H42" s="41" t="s">
        <v>33</v>
      </c>
      <c r="I42" s="18"/>
      <c r="J42" s="18"/>
      <c r="K42" s="41" t="s">
        <v>33</v>
      </c>
      <c r="L42" s="120">
        <f t="shared" si="7"/>
        <v>3</v>
      </c>
      <c r="M42" s="114"/>
    </row>
    <row r="43" spans="1:13" ht="15">
      <c r="A43" s="16"/>
      <c r="B43" s="50"/>
      <c r="C43" s="50"/>
      <c r="D43" s="16"/>
      <c r="E43" s="51"/>
      <c r="F43" s="18"/>
      <c r="G43" s="19">
        <f t="shared" si="6"/>
        <v>0</v>
      </c>
      <c r="H43" s="41" t="s">
        <v>33</v>
      </c>
      <c r="I43" s="18"/>
      <c r="J43" s="18"/>
      <c r="K43" s="41" t="s">
        <v>33</v>
      </c>
      <c r="L43" s="120">
        <f t="shared" si="7"/>
        <v>0</v>
      </c>
      <c r="M43" s="114"/>
    </row>
    <row r="44" spans="1:13" ht="15.75" thickBot="1">
      <c r="A44" s="50"/>
      <c r="B44" s="50"/>
      <c r="C44" s="50"/>
      <c r="D44" s="52" t="s">
        <v>20</v>
      </c>
      <c r="E44" s="24">
        <f>SUM(E38:E43)</f>
        <v>1510</v>
      </c>
      <c r="F44" s="24">
        <f>SUM(F38:F43)</f>
        <v>5</v>
      </c>
      <c r="G44" s="19">
        <f t="shared" si="6"/>
        <v>1515</v>
      </c>
      <c r="H44" s="41" t="s">
        <v>33</v>
      </c>
      <c r="I44" s="24">
        <f>SUM(I38:I43)</f>
        <v>0</v>
      </c>
      <c r="J44" s="24">
        <f>SUM(J38:J43)</f>
        <v>28</v>
      </c>
      <c r="K44" s="41" t="s">
        <v>33</v>
      </c>
      <c r="L44" s="120">
        <f t="shared" si="7"/>
        <v>1543</v>
      </c>
      <c r="M44" s="114"/>
    </row>
    <row r="45" spans="1:13" ht="15.75" thickTop="1">
      <c r="A45" s="14" t="s">
        <v>51</v>
      </c>
      <c r="B45" s="45"/>
      <c r="C45" s="46">
        <v>1</v>
      </c>
      <c r="D45" s="14">
        <f>($G$3*C45)</f>
        <v>1543</v>
      </c>
      <c r="E45" s="47" t="s">
        <v>27</v>
      </c>
      <c r="F45" s="47" t="s">
        <v>27</v>
      </c>
      <c r="G45" s="47" t="s">
        <v>27</v>
      </c>
      <c r="H45" s="49" t="s">
        <v>33</v>
      </c>
      <c r="I45" s="47" t="s">
        <v>27</v>
      </c>
      <c r="J45" s="47" t="s">
        <v>27</v>
      </c>
      <c r="K45" s="49" t="s">
        <v>33</v>
      </c>
      <c r="L45" s="119" t="s">
        <v>27</v>
      </c>
      <c r="M45" s="114"/>
    </row>
    <row r="46" spans="1:13" ht="15">
      <c r="A46" s="16" t="s">
        <v>11</v>
      </c>
      <c r="B46" s="50"/>
      <c r="C46" s="50"/>
      <c r="D46" s="16"/>
      <c r="E46" s="18">
        <v>121</v>
      </c>
      <c r="F46" s="18">
        <v>3</v>
      </c>
      <c r="G46" s="19">
        <f aca="true" t="shared" si="8" ref="G46:G53">(E46+F46)</f>
        <v>124</v>
      </c>
      <c r="H46" s="41" t="s">
        <v>33</v>
      </c>
      <c r="I46" s="18"/>
      <c r="J46" s="18">
        <v>2</v>
      </c>
      <c r="K46" s="41" t="s">
        <v>33</v>
      </c>
      <c r="L46" s="120">
        <f aca="true" t="shared" si="9" ref="L46:L53">(G46+I46+J46)</f>
        <v>126</v>
      </c>
      <c r="M46" s="114"/>
    </row>
    <row r="47" spans="1:13" ht="15">
      <c r="A47" s="102" t="s">
        <v>179</v>
      </c>
      <c r="B47" s="50"/>
      <c r="C47" s="50"/>
      <c r="D47" s="16"/>
      <c r="E47" s="18">
        <v>933</v>
      </c>
      <c r="F47" s="18"/>
      <c r="G47" s="19">
        <f t="shared" si="8"/>
        <v>933</v>
      </c>
      <c r="H47" s="41" t="s">
        <v>33</v>
      </c>
      <c r="I47" s="18"/>
      <c r="J47" s="18">
        <v>15</v>
      </c>
      <c r="K47" s="41" t="s">
        <v>33</v>
      </c>
      <c r="L47" s="120">
        <f t="shared" si="9"/>
        <v>948</v>
      </c>
      <c r="M47" s="114"/>
    </row>
    <row r="48" spans="1:13" ht="15">
      <c r="A48" s="100" t="s">
        <v>146</v>
      </c>
      <c r="B48" s="50"/>
      <c r="C48" s="50"/>
      <c r="D48" s="16"/>
      <c r="E48" s="18">
        <v>353</v>
      </c>
      <c r="F48" s="18"/>
      <c r="G48" s="19">
        <f t="shared" si="8"/>
        <v>353</v>
      </c>
      <c r="H48" s="41" t="s">
        <v>33</v>
      </c>
      <c r="I48" s="18"/>
      <c r="J48" s="18">
        <v>7</v>
      </c>
      <c r="K48" s="41" t="s">
        <v>33</v>
      </c>
      <c r="L48" s="120">
        <f t="shared" si="9"/>
        <v>360</v>
      </c>
      <c r="M48" s="114"/>
    </row>
    <row r="49" spans="1:13" ht="15">
      <c r="A49" s="54" t="s">
        <v>180</v>
      </c>
      <c r="B49" s="50"/>
      <c r="C49" s="50"/>
      <c r="D49" s="16"/>
      <c r="E49" s="64">
        <v>104</v>
      </c>
      <c r="F49" s="18"/>
      <c r="G49" s="19">
        <f>(E49+F49)</f>
        <v>104</v>
      </c>
      <c r="H49" s="41" t="s">
        <v>33</v>
      </c>
      <c r="I49" s="18"/>
      <c r="J49" s="18">
        <v>4</v>
      </c>
      <c r="K49" s="41" t="s">
        <v>33</v>
      </c>
      <c r="L49" s="120">
        <f>(G49+I49+J49)</f>
        <v>108</v>
      </c>
      <c r="M49" s="114"/>
    </row>
    <row r="50" spans="1:13" ht="15">
      <c r="A50" s="97" t="s">
        <v>12</v>
      </c>
      <c r="B50" s="21">
        <v>4</v>
      </c>
      <c r="C50" s="50"/>
      <c r="D50" s="16"/>
      <c r="E50" s="18"/>
      <c r="F50" s="18"/>
      <c r="G50" s="19">
        <f t="shared" si="8"/>
        <v>0</v>
      </c>
      <c r="H50" s="41" t="s">
        <v>33</v>
      </c>
      <c r="I50" s="18"/>
      <c r="J50" s="18"/>
      <c r="K50" s="41" t="s">
        <v>33</v>
      </c>
      <c r="L50" s="120">
        <f t="shared" si="9"/>
        <v>0</v>
      </c>
      <c r="M50" s="114"/>
    </row>
    <row r="51" spans="1:13" ht="15">
      <c r="A51" s="29" t="s">
        <v>83</v>
      </c>
      <c r="B51" s="50"/>
      <c r="C51" s="50"/>
      <c r="D51" s="16"/>
      <c r="E51" s="51"/>
      <c r="F51" s="18">
        <v>1</v>
      </c>
      <c r="G51" s="19">
        <f t="shared" si="8"/>
        <v>1</v>
      </c>
      <c r="H51" s="41" t="s">
        <v>33</v>
      </c>
      <c r="I51" s="18"/>
      <c r="J51" s="18"/>
      <c r="K51" s="41" t="s">
        <v>33</v>
      </c>
      <c r="L51" s="120">
        <f t="shared" si="9"/>
        <v>1</v>
      </c>
      <c r="M51" s="114"/>
    </row>
    <row r="52" spans="1:13" ht="15">
      <c r="A52" s="16"/>
      <c r="B52" s="50"/>
      <c r="C52" s="50"/>
      <c r="D52" s="16"/>
      <c r="E52" s="51"/>
      <c r="F52" s="18"/>
      <c r="G52" s="19">
        <f t="shared" si="8"/>
        <v>0</v>
      </c>
      <c r="H52" s="41" t="s">
        <v>33</v>
      </c>
      <c r="I52" s="18"/>
      <c r="J52" s="18"/>
      <c r="K52" s="41" t="s">
        <v>33</v>
      </c>
      <c r="L52" s="120">
        <f t="shared" si="9"/>
        <v>0</v>
      </c>
      <c r="M52" s="114"/>
    </row>
    <row r="53" spans="1:13" ht="15.75" thickBot="1">
      <c r="A53" s="50"/>
      <c r="B53" s="50"/>
      <c r="C53" s="50"/>
      <c r="D53" s="52" t="s">
        <v>20</v>
      </c>
      <c r="E53" s="24">
        <f>SUM(E46:E52)</f>
        <v>1511</v>
      </c>
      <c r="F53" s="24">
        <f>SUM(F46:F52)</f>
        <v>4</v>
      </c>
      <c r="G53" s="19">
        <f t="shared" si="8"/>
        <v>1515</v>
      </c>
      <c r="H53" s="41" t="s">
        <v>33</v>
      </c>
      <c r="I53" s="24">
        <f>SUM(I46:I52)</f>
        <v>0</v>
      </c>
      <c r="J53" s="24">
        <f>SUM(J46:J52)</f>
        <v>28</v>
      </c>
      <c r="K53" s="41" t="s">
        <v>33</v>
      </c>
      <c r="L53" s="120">
        <f t="shared" si="9"/>
        <v>1543</v>
      </c>
      <c r="M53" s="114"/>
    </row>
    <row r="54" spans="1:13" ht="15.75" thickTop="1">
      <c r="A54" s="14" t="s">
        <v>52</v>
      </c>
      <c r="B54" s="45"/>
      <c r="C54" s="46">
        <v>1</v>
      </c>
      <c r="D54" s="14">
        <f>($G$3*C54)</f>
        <v>1543</v>
      </c>
      <c r="E54" s="47" t="s">
        <v>27</v>
      </c>
      <c r="F54" s="47" t="s">
        <v>27</v>
      </c>
      <c r="G54" s="47" t="s">
        <v>27</v>
      </c>
      <c r="H54" s="49" t="s">
        <v>33</v>
      </c>
      <c r="I54" s="47" t="s">
        <v>27</v>
      </c>
      <c r="J54" s="47" t="s">
        <v>27</v>
      </c>
      <c r="K54" s="49" t="s">
        <v>33</v>
      </c>
      <c r="L54" s="119" t="s">
        <v>27</v>
      </c>
      <c r="M54" s="114"/>
    </row>
    <row r="55" spans="1:13" ht="15">
      <c r="A55" s="16" t="s">
        <v>11</v>
      </c>
      <c r="B55" s="50"/>
      <c r="C55" s="50"/>
      <c r="D55" s="16"/>
      <c r="E55" s="18">
        <v>31</v>
      </c>
      <c r="F55" s="18">
        <v>1</v>
      </c>
      <c r="G55" s="19">
        <f aca="true" t="shared" si="10" ref="G55:G64">(E55+F55)</f>
        <v>32</v>
      </c>
      <c r="H55" s="41" t="s">
        <v>33</v>
      </c>
      <c r="I55" s="18"/>
      <c r="J55" s="18"/>
      <c r="K55" s="41" t="s">
        <v>33</v>
      </c>
      <c r="L55" s="120">
        <f aca="true" t="shared" si="11" ref="L55:L64">(G55+I55+J55)</f>
        <v>32</v>
      </c>
      <c r="M55" s="114"/>
    </row>
    <row r="56" spans="1:13" ht="15">
      <c r="A56" s="16" t="s">
        <v>151</v>
      </c>
      <c r="B56" s="50"/>
      <c r="C56" s="50"/>
      <c r="D56" s="16"/>
      <c r="E56" s="18">
        <v>1004</v>
      </c>
      <c r="F56" s="18"/>
      <c r="G56" s="19">
        <f t="shared" si="10"/>
        <v>1004</v>
      </c>
      <c r="H56" s="41" t="s">
        <v>33</v>
      </c>
      <c r="I56" s="18"/>
      <c r="J56" s="18">
        <v>18</v>
      </c>
      <c r="K56" s="41" t="s">
        <v>33</v>
      </c>
      <c r="L56" s="120">
        <f t="shared" si="11"/>
        <v>1022</v>
      </c>
      <c r="M56" s="114"/>
    </row>
    <row r="57" spans="1:13" ht="15">
      <c r="A57" s="102" t="s">
        <v>147</v>
      </c>
      <c r="B57" s="50"/>
      <c r="C57" s="50"/>
      <c r="D57" s="16"/>
      <c r="E57" s="18">
        <v>300</v>
      </c>
      <c r="F57" s="18"/>
      <c r="G57" s="19">
        <f t="shared" si="10"/>
        <v>300</v>
      </c>
      <c r="H57" s="41" t="s">
        <v>33</v>
      </c>
      <c r="I57" s="18"/>
      <c r="J57" s="66">
        <v>4</v>
      </c>
      <c r="K57" s="328" t="s">
        <v>33</v>
      </c>
      <c r="L57" s="120">
        <f t="shared" si="11"/>
        <v>304</v>
      </c>
      <c r="M57" s="114"/>
    </row>
    <row r="58" spans="1:13" ht="15">
      <c r="A58" s="100" t="s">
        <v>181</v>
      </c>
      <c r="B58" s="50"/>
      <c r="C58" s="50"/>
      <c r="D58" s="16"/>
      <c r="E58" s="64">
        <v>44</v>
      </c>
      <c r="F58" s="18"/>
      <c r="G58" s="19">
        <f t="shared" si="10"/>
        <v>44</v>
      </c>
      <c r="H58" s="41" t="s">
        <v>33</v>
      </c>
      <c r="I58" s="18"/>
      <c r="J58" s="68">
        <v>3</v>
      </c>
      <c r="K58" s="328" t="s">
        <v>33</v>
      </c>
      <c r="L58" s="120">
        <f t="shared" si="11"/>
        <v>47</v>
      </c>
      <c r="M58" s="114"/>
    </row>
    <row r="59" spans="1:13" ht="15">
      <c r="A59" s="100" t="s">
        <v>197</v>
      </c>
      <c r="B59" s="50"/>
      <c r="C59" s="50"/>
      <c r="D59" s="16"/>
      <c r="E59" s="64">
        <v>132</v>
      </c>
      <c r="F59" s="18"/>
      <c r="G59" s="19">
        <f>(E59+F59)</f>
        <v>132</v>
      </c>
      <c r="H59" s="41" t="s">
        <v>33</v>
      </c>
      <c r="I59" s="18"/>
      <c r="J59" s="68">
        <v>3</v>
      </c>
      <c r="K59" s="328" t="s">
        <v>33</v>
      </c>
      <c r="L59" s="120">
        <f>(G59+I59+J59)</f>
        <v>135</v>
      </c>
      <c r="M59" s="114"/>
    </row>
    <row r="60" spans="1:13" ht="15">
      <c r="A60" s="54" t="s">
        <v>182</v>
      </c>
      <c r="B60" s="50"/>
      <c r="C60" s="50"/>
      <c r="D60" s="16"/>
      <c r="E60" s="64">
        <v>2</v>
      </c>
      <c r="F60" s="18"/>
      <c r="G60" s="19">
        <f>(E60+F60)</f>
        <v>2</v>
      </c>
      <c r="H60" s="41" t="s">
        <v>33</v>
      </c>
      <c r="I60" s="18"/>
      <c r="J60" s="65"/>
      <c r="K60" s="41" t="s">
        <v>33</v>
      </c>
      <c r="L60" s="120">
        <f>(G60+I60+J60)</f>
        <v>2</v>
      </c>
      <c r="M60" s="114"/>
    </row>
    <row r="61" spans="1:13" ht="15">
      <c r="A61" s="97" t="s">
        <v>12</v>
      </c>
      <c r="B61" s="21">
        <v>2</v>
      </c>
      <c r="C61" s="50"/>
      <c r="D61" s="16"/>
      <c r="E61" s="18"/>
      <c r="F61" s="18"/>
      <c r="G61" s="19">
        <f t="shared" si="10"/>
        <v>0</v>
      </c>
      <c r="H61" s="41" t="s">
        <v>33</v>
      </c>
      <c r="I61" s="18"/>
      <c r="J61" s="18"/>
      <c r="K61" s="41" t="s">
        <v>33</v>
      </c>
      <c r="L61" s="120">
        <f t="shared" si="11"/>
        <v>0</v>
      </c>
      <c r="M61" s="114"/>
    </row>
    <row r="62" spans="1:13" ht="15">
      <c r="A62" s="29"/>
      <c r="B62" s="50"/>
      <c r="C62" s="50"/>
      <c r="D62" s="16"/>
      <c r="E62" s="51"/>
      <c r="F62" s="18">
        <v>1</v>
      </c>
      <c r="G62" s="19">
        <f t="shared" si="10"/>
        <v>1</v>
      </c>
      <c r="H62" s="41" t="s">
        <v>33</v>
      </c>
      <c r="I62" s="18"/>
      <c r="J62" s="18"/>
      <c r="K62" s="41" t="s">
        <v>33</v>
      </c>
      <c r="L62" s="120">
        <f t="shared" si="11"/>
        <v>1</v>
      </c>
      <c r="M62" s="114"/>
    </row>
    <row r="63" spans="1:13" ht="15">
      <c r="A63" s="16"/>
      <c r="B63" s="50"/>
      <c r="C63" s="50"/>
      <c r="D63" s="16"/>
      <c r="E63" s="51"/>
      <c r="F63" s="18"/>
      <c r="G63" s="19">
        <f t="shared" si="10"/>
        <v>0</v>
      </c>
      <c r="H63" s="41" t="s">
        <v>33</v>
      </c>
      <c r="I63" s="18"/>
      <c r="J63" s="18"/>
      <c r="K63" s="41" t="s">
        <v>33</v>
      </c>
      <c r="L63" s="120">
        <f t="shared" si="11"/>
        <v>0</v>
      </c>
      <c r="M63" s="114"/>
    </row>
    <row r="64" spans="1:13" ht="15.75" thickBot="1">
      <c r="A64" s="50"/>
      <c r="B64" s="50"/>
      <c r="C64" s="50"/>
      <c r="D64" s="52" t="s">
        <v>20</v>
      </c>
      <c r="E64" s="24">
        <f>SUM(E55:E63)</f>
        <v>1513</v>
      </c>
      <c r="F64" s="24">
        <f>SUM(F55:F63)</f>
        <v>2</v>
      </c>
      <c r="G64" s="19">
        <f t="shared" si="10"/>
        <v>1515</v>
      </c>
      <c r="H64" s="41" t="s">
        <v>33</v>
      </c>
      <c r="I64" s="24">
        <f>SUM(I55:I63)</f>
        <v>0</v>
      </c>
      <c r="J64" s="24">
        <f>SUM(J55:J63)</f>
        <v>28</v>
      </c>
      <c r="K64" s="41" t="s">
        <v>33</v>
      </c>
      <c r="L64" s="120">
        <f t="shared" si="11"/>
        <v>1543</v>
      </c>
      <c r="M64" s="114"/>
    </row>
    <row r="65" spans="1:13" ht="15.75" thickTop="1">
      <c r="A65" s="14" t="s">
        <v>53</v>
      </c>
      <c r="B65" s="45"/>
      <c r="C65" s="46">
        <v>1</v>
      </c>
      <c r="D65" s="14">
        <f>($G$3*C65)</f>
        <v>1543</v>
      </c>
      <c r="E65" s="47" t="s">
        <v>27</v>
      </c>
      <c r="F65" s="47" t="s">
        <v>27</v>
      </c>
      <c r="G65" s="47" t="s">
        <v>27</v>
      </c>
      <c r="H65" s="49" t="s">
        <v>33</v>
      </c>
      <c r="I65" s="47" t="s">
        <v>27</v>
      </c>
      <c r="J65" s="47" t="s">
        <v>27</v>
      </c>
      <c r="K65" s="49" t="s">
        <v>33</v>
      </c>
      <c r="L65" s="119" t="s">
        <v>27</v>
      </c>
      <c r="M65" s="114"/>
    </row>
    <row r="66" spans="1:13" ht="15">
      <c r="A66" s="16" t="s">
        <v>11</v>
      </c>
      <c r="B66" s="50"/>
      <c r="C66" s="50"/>
      <c r="D66" s="16"/>
      <c r="E66" s="18">
        <v>209</v>
      </c>
      <c r="F66" s="18">
        <v>2</v>
      </c>
      <c r="G66" s="19">
        <f aca="true" t="shared" si="12" ref="G66:G72">(E66+F66)</f>
        <v>211</v>
      </c>
      <c r="H66" s="41" t="s">
        <v>33</v>
      </c>
      <c r="I66" s="18"/>
      <c r="J66" s="18">
        <v>2</v>
      </c>
      <c r="K66" s="41" t="s">
        <v>33</v>
      </c>
      <c r="L66" s="120">
        <f aca="true" t="shared" si="13" ref="L66:L72">(G66+I66+J66)</f>
        <v>213</v>
      </c>
      <c r="M66" s="114"/>
    </row>
    <row r="67" spans="1:13" ht="15">
      <c r="A67" s="16" t="s">
        <v>148</v>
      </c>
      <c r="B67" s="50"/>
      <c r="C67" s="50"/>
      <c r="D67" s="16"/>
      <c r="E67" s="18">
        <v>304</v>
      </c>
      <c r="F67" s="18"/>
      <c r="G67" s="19">
        <f t="shared" si="12"/>
        <v>304</v>
      </c>
      <c r="H67" s="41" t="s">
        <v>33</v>
      </c>
      <c r="I67" s="18"/>
      <c r="J67" s="18">
        <v>9</v>
      </c>
      <c r="K67" s="41" t="s">
        <v>33</v>
      </c>
      <c r="L67" s="120">
        <f t="shared" si="13"/>
        <v>313</v>
      </c>
      <c r="M67" s="114"/>
    </row>
    <row r="68" spans="1:13" ht="15">
      <c r="A68" s="16" t="s">
        <v>152</v>
      </c>
      <c r="B68" s="50"/>
      <c r="C68" s="50"/>
      <c r="D68" s="16"/>
      <c r="E68" s="18">
        <v>996</v>
      </c>
      <c r="F68" s="18"/>
      <c r="G68" s="19">
        <f t="shared" si="12"/>
        <v>996</v>
      </c>
      <c r="H68" s="41" t="s">
        <v>33</v>
      </c>
      <c r="I68" s="18"/>
      <c r="J68" s="18">
        <v>17</v>
      </c>
      <c r="K68" s="41" t="s">
        <v>33</v>
      </c>
      <c r="L68" s="120">
        <f t="shared" si="13"/>
        <v>1013</v>
      </c>
      <c r="M68" s="114"/>
    </row>
    <row r="69" spans="1:13" ht="15">
      <c r="A69" s="20" t="s">
        <v>12</v>
      </c>
      <c r="B69" s="21">
        <v>6</v>
      </c>
      <c r="C69" s="50"/>
      <c r="D69" s="16"/>
      <c r="E69" s="18"/>
      <c r="F69" s="18"/>
      <c r="G69" s="19">
        <f t="shared" si="12"/>
        <v>0</v>
      </c>
      <c r="H69" s="41" t="s">
        <v>33</v>
      </c>
      <c r="I69" s="18"/>
      <c r="J69" s="18"/>
      <c r="K69" s="41" t="s">
        <v>33</v>
      </c>
      <c r="L69" s="120">
        <f t="shared" si="13"/>
        <v>0</v>
      </c>
      <c r="M69" s="114"/>
    </row>
    <row r="70" spans="1:13" ht="15">
      <c r="A70" s="29" t="s">
        <v>83</v>
      </c>
      <c r="B70" s="50"/>
      <c r="C70" s="50"/>
      <c r="D70" s="16"/>
      <c r="E70" s="51"/>
      <c r="F70" s="18">
        <v>4</v>
      </c>
      <c r="G70" s="19">
        <f t="shared" si="12"/>
        <v>4</v>
      </c>
      <c r="H70" s="41" t="s">
        <v>33</v>
      </c>
      <c r="I70" s="18"/>
      <c r="J70" s="18"/>
      <c r="K70" s="41" t="s">
        <v>33</v>
      </c>
      <c r="L70" s="120">
        <f t="shared" si="13"/>
        <v>4</v>
      </c>
      <c r="M70" s="114"/>
    </row>
    <row r="71" spans="1:13" ht="15">
      <c r="A71" s="16"/>
      <c r="B71" s="50"/>
      <c r="C71" s="50"/>
      <c r="D71" s="16"/>
      <c r="E71" s="51"/>
      <c r="F71" s="18"/>
      <c r="G71" s="19">
        <f t="shared" si="12"/>
        <v>0</v>
      </c>
      <c r="H71" s="41" t="s">
        <v>33</v>
      </c>
      <c r="I71" s="18"/>
      <c r="J71" s="18"/>
      <c r="K71" s="41" t="s">
        <v>33</v>
      </c>
      <c r="L71" s="120">
        <f t="shared" si="13"/>
        <v>0</v>
      </c>
      <c r="M71" s="114"/>
    </row>
    <row r="72" spans="1:13" ht="15.75" thickBot="1">
      <c r="A72" s="50"/>
      <c r="B72" s="50"/>
      <c r="C72" s="50"/>
      <c r="D72" s="52" t="s">
        <v>20</v>
      </c>
      <c r="E72" s="24">
        <f>SUM(E66:E71)</f>
        <v>1509</v>
      </c>
      <c r="F72" s="24">
        <f>SUM(F66:F71)</f>
        <v>6</v>
      </c>
      <c r="G72" s="19">
        <f t="shared" si="12"/>
        <v>1515</v>
      </c>
      <c r="H72" s="41" t="s">
        <v>33</v>
      </c>
      <c r="I72" s="24">
        <f>SUM(I66:I71)</f>
        <v>0</v>
      </c>
      <c r="J72" s="24">
        <f>SUM(J66:J71)</f>
        <v>28</v>
      </c>
      <c r="K72" s="41" t="s">
        <v>33</v>
      </c>
      <c r="L72" s="120">
        <f t="shared" si="13"/>
        <v>1543</v>
      </c>
      <c r="M72" s="114"/>
    </row>
    <row r="73" spans="1:13" ht="15.75" thickTop="1">
      <c r="A73" s="14" t="s">
        <v>54</v>
      </c>
      <c r="B73" s="45"/>
      <c r="C73" s="46">
        <v>1</v>
      </c>
      <c r="D73" s="14">
        <f>($G$3*C73)</f>
        <v>1543</v>
      </c>
      <c r="E73" s="47" t="s">
        <v>27</v>
      </c>
      <c r="F73" s="47" t="s">
        <v>27</v>
      </c>
      <c r="G73" s="47" t="s">
        <v>27</v>
      </c>
      <c r="H73" s="49" t="s">
        <v>33</v>
      </c>
      <c r="I73" s="47" t="s">
        <v>27</v>
      </c>
      <c r="J73" s="47" t="s">
        <v>27</v>
      </c>
      <c r="K73" s="49" t="s">
        <v>33</v>
      </c>
      <c r="L73" s="119" t="s">
        <v>27</v>
      </c>
      <c r="M73" s="114"/>
    </row>
    <row r="74" spans="1:13" ht="15">
      <c r="A74" s="16" t="s">
        <v>11</v>
      </c>
      <c r="B74" s="50"/>
      <c r="C74" s="50"/>
      <c r="D74" s="16"/>
      <c r="E74" s="18">
        <v>78</v>
      </c>
      <c r="F74" s="18">
        <v>2</v>
      </c>
      <c r="G74" s="19">
        <f aca="true" t="shared" si="14" ref="G74:G80">(E74+F74)</f>
        <v>80</v>
      </c>
      <c r="H74" s="41" t="s">
        <v>33</v>
      </c>
      <c r="I74" s="18"/>
      <c r="J74" s="18">
        <v>2</v>
      </c>
      <c r="K74" s="41" t="s">
        <v>33</v>
      </c>
      <c r="L74" s="120">
        <f aca="true" t="shared" si="15" ref="L74:L80">(G74+I74+J74)</f>
        <v>82</v>
      </c>
      <c r="M74" s="114"/>
    </row>
    <row r="75" spans="1:13" ht="15">
      <c r="A75" s="16" t="s">
        <v>149</v>
      </c>
      <c r="B75" s="50"/>
      <c r="C75" s="50"/>
      <c r="D75" s="16"/>
      <c r="E75" s="18">
        <v>266</v>
      </c>
      <c r="F75" s="18"/>
      <c r="G75" s="19">
        <f t="shared" si="14"/>
        <v>266</v>
      </c>
      <c r="H75" s="41" t="s">
        <v>33</v>
      </c>
      <c r="I75" s="18"/>
      <c r="J75" s="18">
        <v>7</v>
      </c>
      <c r="K75" s="41" t="s">
        <v>33</v>
      </c>
      <c r="L75" s="120">
        <f t="shared" si="15"/>
        <v>273</v>
      </c>
      <c r="M75" s="114"/>
    </row>
    <row r="76" spans="1:13" ht="15">
      <c r="A76" s="16" t="s">
        <v>154</v>
      </c>
      <c r="B76" s="50"/>
      <c r="C76" s="50"/>
      <c r="D76" s="16"/>
      <c r="E76" s="18">
        <v>1167</v>
      </c>
      <c r="F76" s="18"/>
      <c r="G76" s="19">
        <f t="shared" si="14"/>
        <v>1167</v>
      </c>
      <c r="H76" s="41" t="s">
        <v>33</v>
      </c>
      <c r="I76" s="18"/>
      <c r="J76" s="18">
        <v>19</v>
      </c>
      <c r="K76" s="41" t="s">
        <v>33</v>
      </c>
      <c r="L76" s="120">
        <f t="shared" si="15"/>
        <v>1186</v>
      </c>
      <c r="M76" s="114"/>
    </row>
    <row r="77" spans="1:13" ht="15">
      <c r="A77" s="97" t="s">
        <v>12</v>
      </c>
      <c r="B77" s="21">
        <v>4</v>
      </c>
      <c r="C77" s="50"/>
      <c r="D77" s="16"/>
      <c r="E77" s="18"/>
      <c r="F77" s="18"/>
      <c r="G77" s="19">
        <f t="shared" si="14"/>
        <v>0</v>
      </c>
      <c r="H77" s="41" t="s">
        <v>33</v>
      </c>
      <c r="I77" s="18"/>
      <c r="J77" s="18"/>
      <c r="K77" s="41" t="s">
        <v>33</v>
      </c>
      <c r="L77" s="120">
        <f t="shared" si="15"/>
        <v>0</v>
      </c>
      <c r="M77" s="114"/>
    </row>
    <row r="78" spans="1:13" ht="15">
      <c r="A78" s="29" t="s">
        <v>83</v>
      </c>
      <c r="B78" s="50"/>
      <c r="C78" s="50"/>
      <c r="D78" s="16"/>
      <c r="E78" s="51"/>
      <c r="F78" s="18">
        <v>2</v>
      </c>
      <c r="G78" s="19">
        <f t="shared" si="14"/>
        <v>2</v>
      </c>
      <c r="H78" s="41" t="s">
        <v>33</v>
      </c>
      <c r="I78" s="18"/>
      <c r="J78" s="18"/>
      <c r="K78" s="41" t="s">
        <v>33</v>
      </c>
      <c r="L78" s="120">
        <f t="shared" si="15"/>
        <v>2</v>
      </c>
      <c r="M78" s="114"/>
    </row>
    <row r="79" spans="1:13" ht="15">
      <c r="A79" s="16"/>
      <c r="B79" s="50"/>
      <c r="C79" s="50"/>
      <c r="D79" s="16"/>
      <c r="E79" s="51"/>
      <c r="F79" s="18"/>
      <c r="G79" s="19">
        <f t="shared" si="14"/>
        <v>0</v>
      </c>
      <c r="H79" s="41" t="s">
        <v>33</v>
      </c>
      <c r="I79" s="18"/>
      <c r="J79" s="18"/>
      <c r="K79" s="41" t="s">
        <v>33</v>
      </c>
      <c r="L79" s="120">
        <f t="shared" si="15"/>
        <v>0</v>
      </c>
      <c r="M79" s="114"/>
    </row>
    <row r="80" spans="1:13" ht="15.75" thickBot="1">
      <c r="A80" s="50"/>
      <c r="B80" s="50"/>
      <c r="C80" s="50"/>
      <c r="D80" s="52" t="s">
        <v>20</v>
      </c>
      <c r="E80" s="24">
        <f>SUM(E74:E79)</f>
        <v>1511</v>
      </c>
      <c r="F80" s="24">
        <f>SUM(F74:F79)</f>
        <v>4</v>
      </c>
      <c r="G80" s="19">
        <f t="shared" si="14"/>
        <v>1515</v>
      </c>
      <c r="H80" s="41" t="s">
        <v>33</v>
      </c>
      <c r="I80" s="24">
        <f>SUM(I74:I79)</f>
        <v>0</v>
      </c>
      <c r="J80" s="24">
        <f>SUM(J74:J79)</f>
        <v>28</v>
      </c>
      <c r="K80" s="41" t="s">
        <v>33</v>
      </c>
      <c r="L80" s="120">
        <f t="shared" si="15"/>
        <v>1543</v>
      </c>
      <c r="M80" s="114"/>
    </row>
    <row r="81" spans="1:13" ht="15.75" thickTop="1">
      <c r="A81" s="14" t="s">
        <v>55</v>
      </c>
      <c r="B81" s="45"/>
      <c r="C81" s="46">
        <v>1</v>
      </c>
      <c r="D81" s="14">
        <f>($G$3*C81)</f>
        <v>1543</v>
      </c>
      <c r="E81" s="47" t="s">
        <v>27</v>
      </c>
      <c r="F81" s="47" t="s">
        <v>27</v>
      </c>
      <c r="G81" s="47" t="s">
        <v>27</v>
      </c>
      <c r="H81" s="49" t="s">
        <v>33</v>
      </c>
      <c r="I81" s="47" t="s">
        <v>27</v>
      </c>
      <c r="J81" s="47" t="s">
        <v>27</v>
      </c>
      <c r="K81" s="49" t="s">
        <v>33</v>
      </c>
      <c r="L81" s="119" t="s">
        <v>27</v>
      </c>
      <c r="M81" s="114"/>
    </row>
    <row r="82" spans="1:13" ht="15">
      <c r="A82" s="16" t="s">
        <v>11</v>
      </c>
      <c r="B82" s="50"/>
      <c r="C82" s="50"/>
      <c r="D82" s="16"/>
      <c r="E82" s="18">
        <v>301</v>
      </c>
      <c r="F82" s="18">
        <v>2</v>
      </c>
      <c r="G82" s="19">
        <f aca="true" t="shared" si="16" ref="G82:G87">(E82+F82)</f>
        <v>303</v>
      </c>
      <c r="H82" s="41" t="s">
        <v>33</v>
      </c>
      <c r="I82" s="18"/>
      <c r="J82" s="18">
        <v>4</v>
      </c>
      <c r="K82" s="41" t="s">
        <v>33</v>
      </c>
      <c r="L82" s="120">
        <f aca="true" t="shared" si="17" ref="L82:L87">(G82+I82+J82)</f>
        <v>307</v>
      </c>
      <c r="M82" s="114"/>
    </row>
    <row r="83" spans="1:13" ht="15">
      <c r="A83" s="16" t="s">
        <v>130</v>
      </c>
      <c r="B83" s="50"/>
      <c r="C83" s="50"/>
      <c r="D83" s="16"/>
      <c r="E83" s="18">
        <v>1204</v>
      </c>
      <c r="F83" s="18"/>
      <c r="G83" s="19">
        <f t="shared" si="16"/>
        <v>1204</v>
      </c>
      <c r="H83" s="41" t="s">
        <v>33</v>
      </c>
      <c r="I83" s="18"/>
      <c r="J83" s="18">
        <v>24</v>
      </c>
      <c r="K83" s="41" t="s">
        <v>33</v>
      </c>
      <c r="L83" s="120">
        <f t="shared" si="17"/>
        <v>1228</v>
      </c>
      <c r="M83" s="114"/>
    </row>
    <row r="84" spans="1:13" ht="15">
      <c r="A84" s="97" t="s">
        <v>12</v>
      </c>
      <c r="B84" s="21">
        <v>10</v>
      </c>
      <c r="C84" s="50"/>
      <c r="D84" s="16"/>
      <c r="E84" s="18"/>
      <c r="F84" s="18"/>
      <c r="G84" s="19">
        <f t="shared" si="16"/>
        <v>0</v>
      </c>
      <c r="H84" s="41" t="s">
        <v>33</v>
      </c>
      <c r="I84" s="18"/>
      <c r="J84" s="18"/>
      <c r="K84" s="41" t="s">
        <v>33</v>
      </c>
      <c r="L84" s="120">
        <f t="shared" si="17"/>
        <v>0</v>
      </c>
      <c r="M84" s="114"/>
    </row>
    <row r="85" spans="1:13" ht="15">
      <c r="A85" s="29" t="s">
        <v>83</v>
      </c>
      <c r="B85" s="50"/>
      <c r="C85" s="50"/>
      <c r="D85" s="16"/>
      <c r="E85" s="51"/>
      <c r="F85" s="18">
        <v>8</v>
      </c>
      <c r="G85" s="19">
        <f t="shared" si="16"/>
        <v>8</v>
      </c>
      <c r="H85" s="41" t="s">
        <v>33</v>
      </c>
      <c r="I85" s="18"/>
      <c r="J85" s="18"/>
      <c r="K85" s="41" t="s">
        <v>33</v>
      </c>
      <c r="L85" s="120">
        <f t="shared" si="17"/>
        <v>8</v>
      </c>
      <c r="M85" s="114"/>
    </row>
    <row r="86" spans="1:13" ht="15">
      <c r="A86" s="16"/>
      <c r="B86" s="50"/>
      <c r="C86" s="50"/>
      <c r="D86" s="16"/>
      <c r="E86" s="51"/>
      <c r="F86" s="18"/>
      <c r="G86" s="19">
        <f t="shared" si="16"/>
        <v>0</v>
      </c>
      <c r="H86" s="41" t="s">
        <v>33</v>
      </c>
      <c r="I86" s="18"/>
      <c r="J86" s="18"/>
      <c r="K86" s="41" t="s">
        <v>33</v>
      </c>
      <c r="L86" s="120">
        <f t="shared" si="17"/>
        <v>0</v>
      </c>
      <c r="M86" s="114"/>
    </row>
    <row r="87" spans="1:13" ht="15.75" thickBot="1">
      <c r="A87" s="50"/>
      <c r="B87" s="50"/>
      <c r="C87" s="50"/>
      <c r="D87" s="52" t="s">
        <v>20</v>
      </c>
      <c r="E87" s="24">
        <f>SUM(E82:E86)</f>
        <v>1505</v>
      </c>
      <c r="F87" s="24">
        <f>SUM(F82:F86)</f>
        <v>10</v>
      </c>
      <c r="G87" s="19">
        <f t="shared" si="16"/>
        <v>1515</v>
      </c>
      <c r="H87" s="41" t="s">
        <v>33</v>
      </c>
      <c r="I87" s="24">
        <f>SUM(I82:I86)</f>
        <v>0</v>
      </c>
      <c r="J87" s="24">
        <f>SUM(J82:J86)</f>
        <v>28</v>
      </c>
      <c r="K87" s="41" t="s">
        <v>33</v>
      </c>
      <c r="L87" s="120">
        <f t="shared" si="17"/>
        <v>1543</v>
      </c>
      <c r="M87" s="114"/>
    </row>
    <row r="88" spans="1:13" ht="15.75" thickTop="1">
      <c r="A88" s="14" t="s">
        <v>56</v>
      </c>
      <c r="B88" s="45"/>
      <c r="C88" s="46">
        <v>1</v>
      </c>
      <c r="D88" s="14">
        <f>($G$3*C88)</f>
        <v>1543</v>
      </c>
      <c r="E88" s="47" t="s">
        <v>27</v>
      </c>
      <c r="F88" s="47" t="s">
        <v>27</v>
      </c>
      <c r="G88" s="47" t="s">
        <v>27</v>
      </c>
      <c r="H88" s="49" t="s">
        <v>33</v>
      </c>
      <c r="I88" s="47" t="s">
        <v>27</v>
      </c>
      <c r="J88" s="47" t="s">
        <v>27</v>
      </c>
      <c r="K88" s="49" t="s">
        <v>33</v>
      </c>
      <c r="L88" s="119" t="s">
        <v>27</v>
      </c>
      <c r="M88" s="114"/>
    </row>
    <row r="89" spans="1:13" ht="15">
      <c r="A89" s="16" t="s">
        <v>11</v>
      </c>
      <c r="B89" s="50"/>
      <c r="C89" s="50"/>
      <c r="D89" s="16"/>
      <c r="E89" s="18">
        <v>744</v>
      </c>
      <c r="F89" s="18">
        <f>2+4</f>
        <v>6</v>
      </c>
      <c r="G89" s="19">
        <f>(E89+F89)</f>
        <v>750</v>
      </c>
      <c r="H89" s="41" t="s">
        <v>33</v>
      </c>
      <c r="I89" s="18"/>
      <c r="J89" s="18">
        <v>10</v>
      </c>
      <c r="K89" s="41" t="s">
        <v>33</v>
      </c>
      <c r="L89" s="120">
        <f>(G89+I89+J89)</f>
        <v>760</v>
      </c>
      <c r="M89" s="114"/>
    </row>
    <row r="90" spans="1:13" ht="15">
      <c r="A90" s="16" t="s">
        <v>87</v>
      </c>
      <c r="B90" s="50"/>
      <c r="C90" s="50"/>
      <c r="D90" s="16"/>
      <c r="E90" s="18">
        <v>754</v>
      </c>
      <c r="F90" s="18"/>
      <c r="G90" s="19">
        <f>(E90+F90)</f>
        <v>754</v>
      </c>
      <c r="H90" s="41" t="s">
        <v>33</v>
      </c>
      <c r="I90" s="18"/>
      <c r="J90" s="18">
        <v>18</v>
      </c>
      <c r="K90" s="41" t="s">
        <v>33</v>
      </c>
      <c r="L90" s="120">
        <f>(G90+I90+J90)</f>
        <v>772</v>
      </c>
      <c r="M90" s="114"/>
    </row>
    <row r="91" spans="1:13" ht="15">
      <c r="A91" s="97" t="s">
        <v>12</v>
      </c>
      <c r="B91" s="21">
        <v>17</v>
      </c>
      <c r="C91" s="50"/>
      <c r="D91" s="16"/>
      <c r="E91" s="18"/>
      <c r="F91" s="18"/>
      <c r="G91" s="19">
        <f>(E91+F91)</f>
        <v>0</v>
      </c>
      <c r="H91" s="41" t="s">
        <v>33</v>
      </c>
      <c r="I91" s="18"/>
      <c r="J91" s="18"/>
      <c r="K91" s="41" t="s">
        <v>33</v>
      </c>
      <c r="L91" s="120">
        <f>(G91+I91+J91)</f>
        <v>0</v>
      </c>
      <c r="M91" s="114"/>
    </row>
    <row r="92" spans="1:13" ht="15">
      <c r="A92" s="105" t="s">
        <v>83</v>
      </c>
      <c r="B92" s="50"/>
      <c r="C92" s="50"/>
      <c r="D92" s="16"/>
      <c r="E92" s="51"/>
      <c r="F92" s="18">
        <v>11</v>
      </c>
      <c r="G92" s="19">
        <f>(E92+F92)</f>
        <v>11</v>
      </c>
      <c r="H92" s="41" t="s">
        <v>33</v>
      </c>
      <c r="I92" s="18"/>
      <c r="J92" s="18"/>
      <c r="K92" s="41" t="s">
        <v>33</v>
      </c>
      <c r="L92" s="120">
        <f>(G92+I92+J92)</f>
        <v>11</v>
      </c>
      <c r="M92" s="114"/>
    </row>
    <row r="93" spans="1:13" ht="15.75" thickBot="1">
      <c r="A93" s="207"/>
      <c r="B93" s="207"/>
      <c r="C93" s="207"/>
      <c r="D93" s="208" t="s">
        <v>20</v>
      </c>
      <c r="E93" s="83">
        <f>SUM(E89:E92)</f>
        <v>1498</v>
      </c>
      <c r="F93" s="83">
        <f>SUM(F89:F92)</f>
        <v>17</v>
      </c>
      <c r="G93" s="209">
        <f>(E93+F93)</f>
        <v>1515</v>
      </c>
      <c r="H93" s="210" t="s">
        <v>33</v>
      </c>
      <c r="I93" s="83">
        <f>SUM(I89:I92)</f>
        <v>0</v>
      </c>
      <c r="J93" s="83">
        <f>SUM(J89:J92)</f>
        <v>28</v>
      </c>
      <c r="K93" s="210" t="s">
        <v>33</v>
      </c>
      <c r="L93" s="319">
        <f>(G93+I93+J93)</f>
        <v>1543</v>
      </c>
      <c r="M93" s="114"/>
    </row>
    <row r="94" spans="1:13" ht="15.75" thickTop="1">
      <c r="A94" s="320" t="s">
        <v>198</v>
      </c>
      <c r="B94" s="95"/>
      <c r="C94" s="46">
        <v>1</v>
      </c>
      <c r="D94" s="14">
        <f>($G$3*C94)</f>
        <v>1543</v>
      </c>
      <c r="E94" s="47" t="s">
        <v>27</v>
      </c>
      <c r="F94" s="134" t="s">
        <v>27</v>
      </c>
      <c r="G94" s="47" t="s">
        <v>27</v>
      </c>
      <c r="H94" s="49" t="s">
        <v>33</v>
      </c>
      <c r="I94" s="47" t="s">
        <v>27</v>
      </c>
      <c r="J94" s="47" t="s">
        <v>27</v>
      </c>
      <c r="K94" s="49" t="s">
        <v>33</v>
      </c>
      <c r="L94" s="119" t="s">
        <v>27</v>
      </c>
      <c r="M94" s="114"/>
    </row>
    <row r="95" spans="1:13" ht="15">
      <c r="A95" s="321" t="s">
        <v>11</v>
      </c>
      <c r="B95" s="50"/>
      <c r="C95" s="50"/>
      <c r="D95" s="52"/>
      <c r="E95" s="18">
        <v>65</v>
      </c>
      <c r="F95" s="18">
        <v>1</v>
      </c>
      <c r="G95" s="19">
        <f aca="true" t="shared" si="18" ref="G95:G100">(E95+F95)</f>
        <v>66</v>
      </c>
      <c r="H95" s="41" t="s">
        <v>33</v>
      </c>
      <c r="I95" s="18"/>
      <c r="J95" s="18"/>
      <c r="K95" s="41" t="s">
        <v>33</v>
      </c>
      <c r="L95" s="120">
        <f aca="true" t="shared" si="19" ref="L95:L100">(G95+I95+J95)</f>
        <v>66</v>
      </c>
      <c r="M95" s="114"/>
    </row>
    <row r="96" spans="1:13" ht="15">
      <c r="A96" s="321" t="s">
        <v>63</v>
      </c>
      <c r="B96" s="50"/>
      <c r="C96" s="50"/>
      <c r="D96" s="52"/>
      <c r="E96" s="18">
        <v>920</v>
      </c>
      <c r="F96" s="18"/>
      <c r="G96" s="19">
        <f t="shared" si="18"/>
        <v>920</v>
      </c>
      <c r="H96" s="41" t="s">
        <v>33</v>
      </c>
      <c r="I96" s="18"/>
      <c r="J96" s="18">
        <v>18</v>
      </c>
      <c r="K96" s="41" t="s">
        <v>33</v>
      </c>
      <c r="L96" s="120">
        <f t="shared" si="19"/>
        <v>938</v>
      </c>
      <c r="M96" s="114"/>
    </row>
    <row r="97" spans="1:13" ht="15">
      <c r="A97" s="321" t="s">
        <v>199</v>
      </c>
      <c r="B97" s="50"/>
      <c r="C97" s="50"/>
      <c r="D97" s="52"/>
      <c r="E97" s="66">
        <v>61</v>
      </c>
      <c r="F97" s="16"/>
      <c r="G97" s="19">
        <f t="shared" si="18"/>
        <v>61</v>
      </c>
      <c r="H97" s="41" t="s">
        <v>33</v>
      </c>
      <c r="I97" s="18"/>
      <c r="J97" s="66">
        <v>2</v>
      </c>
      <c r="K97" s="328" t="s">
        <v>33</v>
      </c>
      <c r="L97" s="120">
        <f t="shared" si="19"/>
        <v>63</v>
      </c>
      <c r="M97" s="114"/>
    </row>
    <row r="98" spans="1:13" ht="15">
      <c r="A98" s="321" t="s">
        <v>200</v>
      </c>
      <c r="B98" s="50"/>
      <c r="C98" s="50"/>
      <c r="D98" s="52"/>
      <c r="E98" s="68">
        <v>467</v>
      </c>
      <c r="F98" s="16"/>
      <c r="G98" s="19">
        <f t="shared" si="18"/>
        <v>467</v>
      </c>
      <c r="H98" s="41" t="s">
        <v>33</v>
      </c>
      <c r="I98" s="18"/>
      <c r="J98" s="68">
        <v>8</v>
      </c>
      <c r="K98" s="328" t="s">
        <v>33</v>
      </c>
      <c r="L98" s="120">
        <f t="shared" si="19"/>
        <v>475</v>
      </c>
      <c r="M98" s="114"/>
    </row>
    <row r="99" spans="1:13" ht="15">
      <c r="A99" s="97" t="s">
        <v>12</v>
      </c>
      <c r="B99" s="21">
        <v>2</v>
      </c>
      <c r="C99" s="50"/>
      <c r="D99" s="52"/>
      <c r="E99" s="65"/>
      <c r="F99" s="18"/>
      <c r="G99" s="19">
        <f t="shared" si="18"/>
        <v>0</v>
      </c>
      <c r="H99" s="41" t="s">
        <v>33</v>
      </c>
      <c r="I99" s="18"/>
      <c r="J99" s="65"/>
      <c r="K99" s="41" t="s">
        <v>33</v>
      </c>
      <c r="L99" s="120">
        <f t="shared" si="19"/>
        <v>0</v>
      </c>
      <c r="M99" s="114"/>
    </row>
    <row r="100" spans="1:13" ht="15">
      <c r="A100" s="20" t="s">
        <v>83</v>
      </c>
      <c r="B100" s="50"/>
      <c r="C100" s="50"/>
      <c r="D100" s="52"/>
      <c r="E100" s="51"/>
      <c r="F100" s="18">
        <v>1</v>
      </c>
      <c r="G100" s="19">
        <f t="shared" si="18"/>
        <v>1</v>
      </c>
      <c r="H100" s="41" t="s">
        <v>33</v>
      </c>
      <c r="I100" s="18"/>
      <c r="J100" s="18"/>
      <c r="K100" s="41" t="s">
        <v>33</v>
      </c>
      <c r="L100" s="120">
        <f t="shared" si="19"/>
        <v>1</v>
      </c>
      <c r="M100" s="114"/>
    </row>
    <row r="101" spans="1:13" ht="15">
      <c r="A101" s="20"/>
      <c r="B101" s="50"/>
      <c r="C101" s="50"/>
      <c r="D101" s="16"/>
      <c r="E101" s="51"/>
      <c r="F101" s="18"/>
      <c r="G101" s="19">
        <f>(E101+F101)</f>
        <v>0</v>
      </c>
      <c r="H101" s="41" t="s">
        <v>33</v>
      </c>
      <c r="I101" s="18"/>
      <c r="J101" s="18"/>
      <c r="K101" s="41" t="s">
        <v>33</v>
      </c>
      <c r="L101" s="120">
        <f>(G101+I101+J101)</f>
        <v>0</v>
      </c>
      <c r="M101" s="114"/>
    </row>
    <row r="102" spans="1:13" ht="15.75" thickBot="1">
      <c r="A102" s="321"/>
      <c r="B102" s="50"/>
      <c r="C102" s="207"/>
      <c r="D102" s="208" t="s">
        <v>20</v>
      </c>
      <c r="E102" s="83">
        <f>SUM(E95:E101)</f>
        <v>1513</v>
      </c>
      <c r="F102" s="83">
        <f>SUM(F95:F101)</f>
        <v>2</v>
      </c>
      <c r="G102" s="209">
        <f>(E102+F102)</f>
        <v>1515</v>
      </c>
      <c r="H102" s="210" t="s">
        <v>33</v>
      </c>
      <c r="I102" s="83">
        <f>SUM(I95:I101)</f>
        <v>0</v>
      </c>
      <c r="J102" s="83">
        <f>SUM(J95:J101)</f>
        <v>28</v>
      </c>
      <c r="K102" s="210" t="s">
        <v>33</v>
      </c>
      <c r="L102" s="319">
        <f>(G102+I102+J102)</f>
        <v>1543</v>
      </c>
      <c r="M102" s="114"/>
    </row>
    <row r="103" spans="1:13" ht="15.75" thickTop="1">
      <c r="A103" s="14" t="s">
        <v>57</v>
      </c>
      <c r="B103" s="45"/>
      <c r="C103" s="46">
        <v>4</v>
      </c>
      <c r="D103" s="14">
        <f>($G$3*C103)</f>
        <v>6172</v>
      </c>
      <c r="E103" s="47" t="s">
        <v>27</v>
      </c>
      <c r="F103" s="134" t="s">
        <v>27</v>
      </c>
      <c r="G103" s="47" t="s">
        <v>27</v>
      </c>
      <c r="H103" s="49" t="s">
        <v>33</v>
      </c>
      <c r="I103" s="47" t="s">
        <v>27</v>
      </c>
      <c r="J103" s="47" t="s">
        <v>27</v>
      </c>
      <c r="K103" s="49" t="s">
        <v>33</v>
      </c>
      <c r="L103" s="119" t="s">
        <v>27</v>
      </c>
      <c r="M103" s="114"/>
    </row>
    <row r="104" spans="1:13" ht="15">
      <c r="A104" s="102" t="s">
        <v>11</v>
      </c>
      <c r="B104" s="50"/>
      <c r="C104" s="50"/>
      <c r="D104" s="16"/>
      <c r="E104" s="18">
        <v>3578</v>
      </c>
      <c r="F104" s="64">
        <v>44</v>
      </c>
      <c r="G104" s="19">
        <f aca="true" t="shared" si="20" ref="G104:G109">(E104+F104)</f>
        <v>3622</v>
      </c>
      <c r="H104" s="41" t="s">
        <v>33</v>
      </c>
      <c r="I104" s="18"/>
      <c r="J104" s="18">
        <v>62</v>
      </c>
      <c r="K104" s="41" t="s">
        <v>33</v>
      </c>
      <c r="L104" s="120">
        <f aca="true" t="shared" si="21" ref="L104:L109">(G104+I104+J104)</f>
        <v>3684</v>
      </c>
      <c r="M104" s="114"/>
    </row>
    <row r="105" spans="1:13" ht="15">
      <c r="A105" s="96" t="s">
        <v>89</v>
      </c>
      <c r="B105" s="50"/>
      <c r="C105" s="50"/>
      <c r="D105" s="16"/>
      <c r="E105" s="18">
        <v>885</v>
      </c>
      <c r="F105" s="18"/>
      <c r="G105" s="19">
        <f t="shared" si="20"/>
        <v>885</v>
      </c>
      <c r="H105" s="41" t="s">
        <v>33</v>
      </c>
      <c r="I105" s="18"/>
      <c r="J105" s="18">
        <v>18</v>
      </c>
      <c r="K105" s="41" t="s">
        <v>33</v>
      </c>
      <c r="L105" s="120">
        <f t="shared" si="21"/>
        <v>903</v>
      </c>
      <c r="M105" s="114"/>
    </row>
    <row r="106" spans="1:13" ht="15">
      <c r="A106" s="16" t="s">
        <v>58</v>
      </c>
      <c r="B106" s="50"/>
      <c r="C106" s="50"/>
      <c r="D106" s="16"/>
      <c r="E106" s="18">
        <v>802</v>
      </c>
      <c r="F106" s="18"/>
      <c r="G106" s="19">
        <f t="shared" si="20"/>
        <v>802</v>
      </c>
      <c r="H106" s="41" t="s">
        <v>33</v>
      </c>
      <c r="I106" s="18"/>
      <c r="J106" s="18">
        <v>17</v>
      </c>
      <c r="K106" s="41" t="s">
        <v>33</v>
      </c>
      <c r="L106" s="120">
        <f t="shared" si="21"/>
        <v>819</v>
      </c>
      <c r="M106" s="114"/>
    </row>
    <row r="107" spans="1:13" ht="15">
      <c r="A107" s="53" t="s">
        <v>183</v>
      </c>
      <c r="B107" s="50"/>
      <c r="C107" s="50"/>
      <c r="D107" s="16"/>
      <c r="E107" s="111">
        <v>644</v>
      </c>
      <c r="F107" s="18"/>
      <c r="G107" s="19">
        <f t="shared" si="20"/>
        <v>644</v>
      </c>
      <c r="H107" s="41" t="s">
        <v>33</v>
      </c>
      <c r="I107" s="18"/>
      <c r="J107" s="18">
        <v>14</v>
      </c>
      <c r="K107" s="41" t="s">
        <v>33</v>
      </c>
      <c r="L107" s="120">
        <f t="shared" si="21"/>
        <v>658</v>
      </c>
      <c r="M107" s="114"/>
    </row>
    <row r="108" spans="1:13" ht="15">
      <c r="A108" s="97" t="s">
        <v>12</v>
      </c>
      <c r="B108" s="21">
        <v>151</v>
      </c>
      <c r="C108" s="50"/>
      <c r="D108" s="16"/>
      <c r="E108" s="65"/>
      <c r="F108" s="18"/>
      <c r="G108" s="19">
        <f t="shared" si="20"/>
        <v>0</v>
      </c>
      <c r="H108" s="41" t="s">
        <v>33</v>
      </c>
      <c r="I108" s="18"/>
      <c r="J108" s="18"/>
      <c r="K108" s="41" t="s">
        <v>33</v>
      </c>
      <c r="L108" s="120">
        <f t="shared" si="21"/>
        <v>0</v>
      </c>
      <c r="M108" s="114"/>
    </row>
    <row r="109" spans="1:13" ht="15">
      <c r="A109" s="105" t="s">
        <v>86</v>
      </c>
      <c r="B109" s="50"/>
      <c r="C109" s="50"/>
      <c r="D109" s="16"/>
      <c r="E109" s="51"/>
      <c r="F109" s="298">
        <v>53</v>
      </c>
      <c r="G109" s="329">
        <f t="shared" si="20"/>
        <v>53</v>
      </c>
      <c r="H109" s="41" t="s">
        <v>33</v>
      </c>
      <c r="I109" s="18"/>
      <c r="J109" s="18"/>
      <c r="K109" s="41" t="s">
        <v>33</v>
      </c>
      <c r="L109" s="120">
        <f t="shared" si="21"/>
        <v>53</v>
      </c>
      <c r="M109" s="114"/>
    </row>
    <row r="110" spans="1:13" ht="15">
      <c r="A110" s="105" t="s">
        <v>193</v>
      </c>
      <c r="B110" s="50"/>
      <c r="C110" s="50"/>
      <c r="D110" s="16"/>
      <c r="E110" s="51"/>
      <c r="F110" s="298">
        <v>26</v>
      </c>
      <c r="G110" s="329">
        <f>(E110+F110)</f>
        <v>26</v>
      </c>
      <c r="H110" s="41" t="s">
        <v>33</v>
      </c>
      <c r="I110" s="18"/>
      <c r="J110" s="66"/>
      <c r="K110" s="328" t="s">
        <v>33</v>
      </c>
      <c r="L110" s="120">
        <f>(G110+I110+J110)</f>
        <v>26</v>
      </c>
      <c r="M110" s="114"/>
    </row>
    <row r="111" spans="1:13" ht="15">
      <c r="A111" s="29" t="s">
        <v>83</v>
      </c>
      <c r="B111" s="50"/>
      <c r="C111" s="50"/>
      <c r="D111" s="16"/>
      <c r="E111" s="51"/>
      <c r="F111" s="298">
        <v>20</v>
      </c>
      <c r="G111" s="329">
        <f>(E111+F111)</f>
        <v>20</v>
      </c>
      <c r="H111" s="41" t="s">
        <v>33</v>
      </c>
      <c r="I111" s="18"/>
      <c r="J111" s="66">
        <v>1</v>
      </c>
      <c r="K111" s="328" t="s">
        <v>33</v>
      </c>
      <c r="L111" s="120">
        <f>(G111+I111+J111)</f>
        <v>21</v>
      </c>
      <c r="M111" s="114"/>
    </row>
    <row r="112" spans="1:13" ht="15">
      <c r="A112" s="105" t="s">
        <v>202</v>
      </c>
      <c r="B112" s="50"/>
      <c r="C112" s="50"/>
      <c r="D112" s="16"/>
      <c r="E112" s="51"/>
      <c r="F112" s="298">
        <v>8</v>
      </c>
      <c r="G112" s="329">
        <f>(E112+F112)</f>
        <v>8</v>
      </c>
      <c r="H112" s="41" t="s">
        <v>33</v>
      </c>
      <c r="I112" s="18"/>
      <c r="J112" s="68"/>
      <c r="K112" s="328" t="s">
        <v>33</v>
      </c>
      <c r="L112" s="120">
        <f>(G112+I112+J112)</f>
        <v>8</v>
      </c>
      <c r="M112" s="114"/>
    </row>
    <row r="113" spans="1:13" ht="15">
      <c r="A113" s="105"/>
      <c r="B113" s="50"/>
      <c r="C113" s="50"/>
      <c r="D113" s="16"/>
      <c r="E113" s="51"/>
      <c r="F113" s="18"/>
      <c r="G113" s="19">
        <f>(E113+F113)</f>
        <v>0</v>
      </c>
      <c r="H113" s="41" t="s">
        <v>33</v>
      </c>
      <c r="I113" s="18"/>
      <c r="J113" s="18"/>
      <c r="K113" s="41" t="s">
        <v>33</v>
      </c>
      <c r="L113" s="120">
        <f>(G113+I113+J113)</f>
        <v>0</v>
      </c>
      <c r="M113" s="114"/>
    </row>
    <row r="114" spans="1:13" ht="15.75" thickBot="1">
      <c r="A114" s="50"/>
      <c r="B114" s="50"/>
      <c r="C114" s="50"/>
      <c r="D114" s="52" t="s">
        <v>20</v>
      </c>
      <c r="E114" s="24">
        <f>SUM(E104:E113)</f>
        <v>5909</v>
      </c>
      <c r="F114" s="24">
        <f>SUM(F104:F113)</f>
        <v>151</v>
      </c>
      <c r="G114" s="19">
        <f>(E114+F114)</f>
        <v>6060</v>
      </c>
      <c r="H114" s="41" t="s">
        <v>33</v>
      </c>
      <c r="I114" s="24">
        <f>SUM(I104:I113)</f>
        <v>0</v>
      </c>
      <c r="J114" s="24">
        <f>SUM(J104:J113)</f>
        <v>112</v>
      </c>
      <c r="K114" s="41" t="s">
        <v>33</v>
      </c>
      <c r="L114" s="120">
        <f>(G114+I114+J114)</f>
        <v>6172</v>
      </c>
      <c r="M114" s="114"/>
    </row>
    <row r="115" spans="1:13" ht="15.75" thickTop="1">
      <c r="A115" s="14" t="s">
        <v>59</v>
      </c>
      <c r="B115" s="45"/>
      <c r="C115" s="46">
        <v>9</v>
      </c>
      <c r="D115" s="14">
        <f>($G$3*C115)</f>
        <v>13887</v>
      </c>
      <c r="E115" s="47" t="s">
        <v>27</v>
      </c>
      <c r="F115" s="134" t="s">
        <v>27</v>
      </c>
      <c r="G115" s="47" t="s">
        <v>27</v>
      </c>
      <c r="H115" s="49" t="s">
        <v>33</v>
      </c>
      <c r="I115" s="47" t="s">
        <v>27</v>
      </c>
      <c r="J115" s="47" t="s">
        <v>27</v>
      </c>
      <c r="K115" s="49" t="s">
        <v>33</v>
      </c>
      <c r="L115" s="119" t="s">
        <v>27</v>
      </c>
      <c r="M115" s="114"/>
    </row>
    <row r="116" spans="1:13" ht="15">
      <c r="A116" s="16" t="s">
        <v>11</v>
      </c>
      <c r="B116" s="50"/>
      <c r="C116" s="50"/>
      <c r="D116" s="16"/>
      <c r="E116" s="18">
        <v>7522</v>
      </c>
      <c r="F116" s="64">
        <v>27</v>
      </c>
      <c r="G116" s="19">
        <f aca="true" t="shared" si="22" ref="G116:G127">(E116+F116)</f>
        <v>7549</v>
      </c>
      <c r="H116" s="41" t="s">
        <v>33</v>
      </c>
      <c r="I116" s="18"/>
      <c r="J116" s="18">
        <v>120</v>
      </c>
      <c r="K116" s="41" t="s">
        <v>33</v>
      </c>
      <c r="L116" s="120">
        <f aca="true" t="shared" si="23" ref="L116:L127">(G116+I116+J116)</f>
        <v>7669</v>
      </c>
      <c r="M116" s="114"/>
    </row>
    <row r="117" spans="1:13" ht="15">
      <c r="A117" s="16" t="s">
        <v>131</v>
      </c>
      <c r="B117" s="50"/>
      <c r="C117" s="50"/>
      <c r="D117" s="16"/>
      <c r="E117" s="18">
        <v>581</v>
      </c>
      <c r="F117" s="18"/>
      <c r="G117" s="19">
        <f t="shared" si="22"/>
        <v>581</v>
      </c>
      <c r="H117" s="41" t="s">
        <v>33</v>
      </c>
      <c r="I117" s="18"/>
      <c r="J117" s="18">
        <v>13</v>
      </c>
      <c r="K117" s="41" t="s">
        <v>33</v>
      </c>
      <c r="L117" s="120">
        <f t="shared" si="23"/>
        <v>594</v>
      </c>
      <c r="M117" s="114"/>
    </row>
    <row r="118" spans="1:13" ht="15">
      <c r="A118" s="218" t="s">
        <v>60</v>
      </c>
      <c r="B118" s="50"/>
      <c r="C118" s="50"/>
      <c r="D118" s="16"/>
      <c r="E118" s="18">
        <v>742</v>
      </c>
      <c r="F118" s="18"/>
      <c r="G118" s="19">
        <f t="shared" si="22"/>
        <v>742</v>
      </c>
      <c r="H118" s="41" t="s">
        <v>33</v>
      </c>
      <c r="I118" s="18"/>
      <c r="J118" s="18">
        <v>17</v>
      </c>
      <c r="K118" s="41" t="s">
        <v>33</v>
      </c>
      <c r="L118" s="120">
        <f t="shared" si="23"/>
        <v>759</v>
      </c>
      <c r="M118" s="114"/>
    </row>
    <row r="119" spans="1:13" ht="15">
      <c r="A119" s="96" t="s">
        <v>94</v>
      </c>
      <c r="B119" s="50"/>
      <c r="C119" s="50"/>
      <c r="D119" s="16"/>
      <c r="E119" s="111">
        <v>563</v>
      </c>
      <c r="F119" s="18"/>
      <c r="G119" s="19">
        <f t="shared" si="22"/>
        <v>563</v>
      </c>
      <c r="H119" s="41" t="s">
        <v>33</v>
      </c>
      <c r="I119" s="18"/>
      <c r="J119" s="66">
        <v>12</v>
      </c>
      <c r="K119" s="328" t="s">
        <v>33</v>
      </c>
      <c r="L119" s="120">
        <f t="shared" si="23"/>
        <v>575</v>
      </c>
      <c r="M119" s="114"/>
    </row>
    <row r="120" spans="1:13" ht="15">
      <c r="A120" s="292" t="s">
        <v>196</v>
      </c>
      <c r="B120" s="50"/>
      <c r="C120" s="50"/>
      <c r="D120" s="16"/>
      <c r="E120" s="112">
        <v>747</v>
      </c>
      <c r="F120" s="18"/>
      <c r="G120" s="19">
        <f t="shared" si="22"/>
        <v>747</v>
      </c>
      <c r="H120" s="41" t="s">
        <v>33</v>
      </c>
      <c r="I120" s="18"/>
      <c r="J120" s="68">
        <v>15</v>
      </c>
      <c r="K120" s="328" t="s">
        <v>33</v>
      </c>
      <c r="L120" s="120">
        <f t="shared" si="23"/>
        <v>762</v>
      </c>
      <c r="M120" s="114"/>
    </row>
    <row r="121" spans="1:13" ht="15">
      <c r="A121" s="96" t="s">
        <v>184</v>
      </c>
      <c r="B121" s="50"/>
      <c r="C121" s="50"/>
      <c r="D121" s="16"/>
      <c r="E121" s="112">
        <v>637</v>
      </c>
      <c r="F121" s="18"/>
      <c r="G121" s="19">
        <f t="shared" si="22"/>
        <v>637</v>
      </c>
      <c r="H121" s="41" t="s">
        <v>33</v>
      </c>
      <c r="I121" s="18"/>
      <c r="J121" s="68">
        <v>14</v>
      </c>
      <c r="K121" s="328" t="s">
        <v>33</v>
      </c>
      <c r="L121" s="120">
        <f t="shared" si="23"/>
        <v>651</v>
      </c>
      <c r="M121" s="114"/>
    </row>
    <row r="122" spans="1:13" ht="15">
      <c r="A122" s="53" t="s">
        <v>62</v>
      </c>
      <c r="B122" s="50"/>
      <c r="C122" s="50"/>
      <c r="D122" s="16"/>
      <c r="E122" s="112">
        <v>662</v>
      </c>
      <c r="F122" s="18"/>
      <c r="G122" s="19">
        <f t="shared" si="22"/>
        <v>662</v>
      </c>
      <c r="H122" s="41" t="s">
        <v>33</v>
      </c>
      <c r="I122" s="18"/>
      <c r="J122" s="68">
        <v>13</v>
      </c>
      <c r="K122" s="328" t="s">
        <v>33</v>
      </c>
      <c r="L122" s="120">
        <f t="shared" si="23"/>
        <v>675</v>
      </c>
      <c r="M122" s="114"/>
    </row>
    <row r="123" spans="1:13" ht="15">
      <c r="A123" s="105" t="s">
        <v>61</v>
      </c>
      <c r="B123" s="50"/>
      <c r="C123" s="50"/>
      <c r="D123" s="16"/>
      <c r="E123" s="112">
        <v>807</v>
      </c>
      <c r="F123" s="18"/>
      <c r="G123" s="19">
        <f t="shared" si="22"/>
        <v>807</v>
      </c>
      <c r="H123" s="41" t="s">
        <v>33</v>
      </c>
      <c r="I123" s="18"/>
      <c r="J123" s="68">
        <v>18</v>
      </c>
      <c r="K123" s="328" t="s">
        <v>33</v>
      </c>
      <c r="L123" s="120">
        <f t="shared" si="23"/>
        <v>825</v>
      </c>
      <c r="M123" s="114"/>
    </row>
    <row r="124" spans="1:13" ht="15">
      <c r="A124" s="96" t="s">
        <v>185</v>
      </c>
      <c r="B124" s="50"/>
      <c r="C124" s="50"/>
      <c r="D124" s="16"/>
      <c r="E124" s="112">
        <v>591</v>
      </c>
      <c r="F124" s="18"/>
      <c r="G124" s="19">
        <f t="shared" si="22"/>
        <v>591</v>
      </c>
      <c r="H124" s="41" t="s">
        <v>33</v>
      </c>
      <c r="I124" s="18"/>
      <c r="J124" s="68">
        <v>15</v>
      </c>
      <c r="K124" s="328" t="s">
        <v>33</v>
      </c>
      <c r="L124" s="120">
        <f t="shared" si="23"/>
        <v>606</v>
      </c>
      <c r="M124" s="114"/>
    </row>
    <row r="125" spans="1:13" ht="15">
      <c r="A125" s="105" t="s">
        <v>186</v>
      </c>
      <c r="B125" s="50"/>
      <c r="C125" s="50"/>
      <c r="D125" s="16"/>
      <c r="E125" s="112">
        <v>719</v>
      </c>
      <c r="F125" s="18"/>
      <c r="G125" s="19">
        <f t="shared" si="22"/>
        <v>719</v>
      </c>
      <c r="H125" s="41" t="s">
        <v>33</v>
      </c>
      <c r="I125" s="18"/>
      <c r="J125" s="68">
        <v>15</v>
      </c>
      <c r="K125" s="328" t="s">
        <v>33</v>
      </c>
      <c r="L125" s="120">
        <f t="shared" si="23"/>
        <v>734</v>
      </c>
      <c r="M125" s="114"/>
    </row>
    <row r="126" spans="1:13" ht="15">
      <c r="A126" s="97" t="s">
        <v>12</v>
      </c>
      <c r="B126" s="21">
        <v>64</v>
      </c>
      <c r="C126" s="50"/>
      <c r="D126" s="16"/>
      <c r="E126" s="65"/>
      <c r="F126" s="18"/>
      <c r="G126" s="19">
        <f t="shared" si="22"/>
        <v>0</v>
      </c>
      <c r="H126" s="41" t="s">
        <v>33</v>
      </c>
      <c r="I126" s="18"/>
      <c r="J126" s="65"/>
      <c r="K126" s="41" t="s">
        <v>33</v>
      </c>
      <c r="L126" s="120">
        <f t="shared" si="23"/>
        <v>0</v>
      </c>
      <c r="M126" s="114"/>
    </row>
    <row r="127" spans="1:13" ht="15">
      <c r="A127" s="29" t="s">
        <v>83</v>
      </c>
      <c r="B127" s="50"/>
      <c r="C127" s="50"/>
      <c r="D127" s="16"/>
      <c r="E127" s="51"/>
      <c r="F127" s="18">
        <v>22</v>
      </c>
      <c r="G127" s="19">
        <f t="shared" si="22"/>
        <v>22</v>
      </c>
      <c r="H127" s="41" t="s">
        <v>33</v>
      </c>
      <c r="I127" s="18"/>
      <c r="J127" s="18"/>
      <c r="K127" s="41" t="s">
        <v>33</v>
      </c>
      <c r="L127" s="120">
        <f t="shared" si="23"/>
        <v>22</v>
      </c>
      <c r="M127" s="114"/>
    </row>
    <row r="128" spans="1:13" ht="15">
      <c r="A128" s="105" t="s">
        <v>193</v>
      </c>
      <c r="B128" s="50"/>
      <c r="C128" s="50"/>
      <c r="D128" s="16"/>
      <c r="E128" s="51"/>
      <c r="F128" s="18">
        <v>6</v>
      </c>
      <c r="G128" s="19">
        <f>(E128+F128)</f>
        <v>6</v>
      </c>
      <c r="H128" s="41" t="s">
        <v>33</v>
      </c>
      <c r="I128" s="18"/>
      <c r="J128" s="18"/>
      <c r="K128" s="41" t="s">
        <v>33</v>
      </c>
      <c r="L128" s="120">
        <f>(G128+I128+J128)</f>
        <v>6</v>
      </c>
      <c r="M128" s="114"/>
    </row>
    <row r="129" spans="1:13" ht="15">
      <c r="A129" s="105" t="s">
        <v>86</v>
      </c>
      <c r="B129" s="50"/>
      <c r="C129" s="50"/>
      <c r="D129" s="16"/>
      <c r="E129" s="51"/>
      <c r="F129" s="18">
        <v>9</v>
      </c>
      <c r="G129" s="19">
        <f>(E129+F129)</f>
        <v>9</v>
      </c>
      <c r="H129" s="41" t="s">
        <v>33</v>
      </c>
      <c r="I129" s="18"/>
      <c r="J129" s="18"/>
      <c r="K129" s="41" t="s">
        <v>33</v>
      </c>
      <c r="L129" s="120">
        <f>(G129+I129+J129)</f>
        <v>9</v>
      </c>
      <c r="M129" s="114"/>
    </row>
    <row r="130" spans="1:13" ht="15">
      <c r="A130" s="105"/>
      <c r="B130" s="50"/>
      <c r="C130" s="50"/>
      <c r="D130" s="16"/>
      <c r="E130" s="51"/>
      <c r="F130" s="18"/>
      <c r="G130" s="19">
        <f>(E130+F130)</f>
        <v>0</v>
      </c>
      <c r="H130" s="41" t="s">
        <v>33</v>
      </c>
      <c r="I130" s="18"/>
      <c r="J130" s="18"/>
      <c r="K130" s="41" t="s">
        <v>33</v>
      </c>
      <c r="L130" s="120">
        <f>(G130+I130+J130)</f>
        <v>0</v>
      </c>
      <c r="M130" s="114"/>
    </row>
    <row r="131" spans="1:13" ht="15.75" thickBot="1">
      <c r="A131" s="50"/>
      <c r="B131" s="50"/>
      <c r="C131" s="50"/>
      <c r="D131" s="52" t="s">
        <v>20</v>
      </c>
      <c r="E131" s="24">
        <f>SUM(E116:E130)</f>
        <v>13571</v>
      </c>
      <c r="F131" s="24">
        <f>SUM(F116:F130)</f>
        <v>64</v>
      </c>
      <c r="G131" s="19">
        <f>(E131+F131)</f>
        <v>13635</v>
      </c>
      <c r="H131" s="41" t="s">
        <v>33</v>
      </c>
      <c r="I131" s="24">
        <f>SUM(I116:I130)</f>
        <v>0</v>
      </c>
      <c r="J131" s="24">
        <f>SUM(J116:J130)</f>
        <v>252</v>
      </c>
      <c r="K131" s="41" t="s">
        <v>33</v>
      </c>
      <c r="L131" s="120">
        <f>(G131+I131+J131)</f>
        <v>13887</v>
      </c>
      <c r="M131" s="114"/>
    </row>
    <row r="132" spans="1:13" ht="15.75" thickTop="1">
      <c r="A132" s="14" t="s">
        <v>90</v>
      </c>
      <c r="B132" s="45"/>
      <c r="C132" s="46">
        <v>5</v>
      </c>
      <c r="D132" s="14">
        <f>($G$3*C132)</f>
        <v>7715</v>
      </c>
      <c r="E132" s="47" t="s">
        <v>27</v>
      </c>
      <c r="F132" s="47" t="s">
        <v>27</v>
      </c>
      <c r="G132" s="47" t="s">
        <v>27</v>
      </c>
      <c r="H132" s="49" t="s">
        <v>33</v>
      </c>
      <c r="I132" s="47" t="s">
        <v>27</v>
      </c>
      <c r="J132" s="47" t="s">
        <v>27</v>
      </c>
      <c r="K132" s="49" t="s">
        <v>33</v>
      </c>
      <c r="L132" s="119" t="s">
        <v>27</v>
      </c>
      <c r="M132" s="114"/>
    </row>
    <row r="133" spans="1:13" ht="15">
      <c r="A133" s="16" t="s">
        <v>11</v>
      </c>
      <c r="B133" s="50"/>
      <c r="C133" s="50"/>
      <c r="D133" s="16"/>
      <c r="E133" s="18">
        <f>692+1434+2152</f>
        <v>4278</v>
      </c>
      <c r="F133" s="18">
        <f>36+55</f>
        <v>91</v>
      </c>
      <c r="G133" s="19">
        <f aca="true" t="shared" si="24" ref="G133:G139">(E133+F133)</f>
        <v>4369</v>
      </c>
      <c r="H133" s="41" t="s">
        <v>33</v>
      </c>
      <c r="I133" s="18"/>
      <c r="J133" s="18">
        <v>74</v>
      </c>
      <c r="K133" s="41" t="s">
        <v>33</v>
      </c>
      <c r="L133" s="120">
        <f aca="true" t="shared" si="25" ref="L133:L139">(G133+I133+J133)</f>
        <v>4443</v>
      </c>
      <c r="M133" s="114"/>
    </row>
    <row r="134" spans="1:13" ht="15">
      <c r="A134" s="16" t="s">
        <v>91</v>
      </c>
      <c r="B134" s="50"/>
      <c r="C134" s="50"/>
      <c r="D134" s="16"/>
      <c r="E134" s="18">
        <v>804</v>
      </c>
      <c r="F134" s="18"/>
      <c r="G134" s="19">
        <f t="shared" si="24"/>
        <v>804</v>
      </c>
      <c r="H134" s="41" t="s">
        <v>33</v>
      </c>
      <c r="I134" s="18"/>
      <c r="J134" s="18">
        <v>20</v>
      </c>
      <c r="K134" s="41" t="s">
        <v>33</v>
      </c>
      <c r="L134" s="120">
        <f t="shared" si="25"/>
        <v>824</v>
      </c>
      <c r="M134" s="114"/>
    </row>
    <row r="135" spans="1:13" ht="15">
      <c r="A135" s="53" t="s">
        <v>93</v>
      </c>
      <c r="B135" s="50"/>
      <c r="C135" s="50"/>
      <c r="D135" s="16"/>
      <c r="E135" s="111">
        <v>849</v>
      </c>
      <c r="F135" s="18"/>
      <c r="G135" s="19">
        <f t="shared" si="24"/>
        <v>849</v>
      </c>
      <c r="H135" s="41" t="s">
        <v>33</v>
      </c>
      <c r="I135" s="18"/>
      <c r="J135" s="18">
        <v>16</v>
      </c>
      <c r="K135" s="41" t="s">
        <v>33</v>
      </c>
      <c r="L135" s="120">
        <f t="shared" si="25"/>
        <v>865</v>
      </c>
      <c r="M135" s="114"/>
    </row>
    <row r="136" spans="1:13" ht="15">
      <c r="A136" s="53" t="s">
        <v>92</v>
      </c>
      <c r="B136" s="50"/>
      <c r="C136" s="50"/>
      <c r="D136" s="16"/>
      <c r="E136" s="112">
        <v>833</v>
      </c>
      <c r="F136" s="18"/>
      <c r="G136" s="19">
        <f t="shared" si="24"/>
        <v>833</v>
      </c>
      <c r="H136" s="41" t="s">
        <v>33</v>
      </c>
      <c r="I136" s="18"/>
      <c r="J136" s="66">
        <v>12</v>
      </c>
      <c r="K136" s="328" t="s">
        <v>33</v>
      </c>
      <c r="L136" s="120">
        <f t="shared" si="25"/>
        <v>845</v>
      </c>
      <c r="M136" s="114"/>
    </row>
    <row r="137" spans="1:13" ht="15">
      <c r="A137" s="102" t="s">
        <v>187</v>
      </c>
      <c r="B137" s="50"/>
      <c r="C137" s="50"/>
      <c r="D137" s="16"/>
      <c r="E137" s="112">
        <v>671</v>
      </c>
      <c r="F137" s="18"/>
      <c r="G137" s="19">
        <f t="shared" si="24"/>
        <v>671</v>
      </c>
      <c r="H137" s="41" t="s">
        <v>33</v>
      </c>
      <c r="I137" s="18"/>
      <c r="J137" s="68">
        <v>14</v>
      </c>
      <c r="K137" s="328" t="s">
        <v>33</v>
      </c>
      <c r="L137" s="120">
        <f t="shared" si="25"/>
        <v>685</v>
      </c>
      <c r="M137" s="114"/>
    </row>
    <row r="138" spans="1:13" ht="15">
      <c r="A138" s="97" t="s">
        <v>12</v>
      </c>
      <c r="B138" s="21">
        <f>19+81+40</f>
        <v>140</v>
      </c>
      <c r="C138" s="50"/>
      <c r="D138" s="16"/>
      <c r="E138" s="65"/>
      <c r="F138" s="18"/>
      <c r="G138" s="19">
        <f t="shared" si="24"/>
        <v>0</v>
      </c>
      <c r="H138" s="41" t="s">
        <v>33</v>
      </c>
      <c r="I138" s="18"/>
      <c r="J138" s="65"/>
      <c r="K138" s="41" t="s">
        <v>33</v>
      </c>
      <c r="L138" s="120">
        <f t="shared" si="25"/>
        <v>0</v>
      </c>
      <c r="M138" s="114"/>
    </row>
    <row r="139" spans="1:13" ht="15">
      <c r="A139" s="29" t="s">
        <v>83</v>
      </c>
      <c r="B139" s="50"/>
      <c r="C139" s="50"/>
      <c r="D139" s="16"/>
      <c r="E139" s="51"/>
      <c r="F139" s="18">
        <v>16</v>
      </c>
      <c r="G139" s="19">
        <f t="shared" si="24"/>
        <v>16</v>
      </c>
      <c r="H139" s="41" t="s">
        <v>33</v>
      </c>
      <c r="I139" s="18"/>
      <c r="J139" s="18">
        <v>1</v>
      </c>
      <c r="K139" s="41" t="s">
        <v>33</v>
      </c>
      <c r="L139" s="120">
        <f t="shared" si="25"/>
        <v>17</v>
      </c>
      <c r="M139" s="114"/>
    </row>
    <row r="140" spans="1:13" ht="15">
      <c r="A140" s="105" t="s">
        <v>192</v>
      </c>
      <c r="B140" s="50"/>
      <c r="C140" s="50"/>
      <c r="D140" s="16"/>
      <c r="E140" s="51"/>
      <c r="F140" s="18">
        <v>3</v>
      </c>
      <c r="G140" s="19">
        <f>(E140+F140)</f>
        <v>3</v>
      </c>
      <c r="H140" s="41" t="s">
        <v>33</v>
      </c>
      <c r="I140" s="18"/>
      <c r="J140" s="18">
        <v>1</v>
      </c>
      <c r="K140" s="41" t="s">
        <v>33</v>
      </c>
      <c r="L140" s="120">
        <f>(G140+I140+J140)</f>
        <v>4</v>
      </c>
      <c r="M140" s="114"/>
    </row>
    <row r="141" spans="1:13" ht="15">
      <c r="A141" s="105" t="s">
        <v>203</v>
      </c>
      <c r="B141" s="50"/>
      <c r="C141" s="50"/>
      <c r="D141" s="16"/>
      <c r="E141" s="51"/>
      <c r="F141" s="66">
        <v>11</v>
      </c>
      <c r="G141" s="329">
        <f>(E141+F141)</f>
        <v>11</v>
      </c>
      <c r="H141" s="41" t="s">
        <v>33</v>
      </c>
      <c r="I141" s="18"/>
      <c r="J141" s="18">
        <v>2</v>
      </c>
      <c r="K141" s="41" t="s">
        <v>33</v>
      </c>
      <c r="L141" s="120">
        <f>(G141+I141+J141)</f>
        <v>13</v>
      </c>
      <c r="M141" s="114"/>
    </row>
    <row r="142" spans="1:13" ht="15">
      <c r="A142" s="105" t="s">
        <v>204</v>
      </c>
      <c r="B142" s="50"/>
      <c r="C142" s="50"/>
      <c r="D142" s="16"/>
      <c r="E142" s="51"/>
      <c r="F142" s="68">
        <v>19</v>
      </c>
      <c r="G142" s="329">
        <f>(E142+F142)</f>
        <v>19</v>
      </c>
      <c r="H142" s="41" t="s">
        <v>33</v>
      </c>
      <c r="I142" s="18"/>
      <c r="J142" s="18"/>
      <c r="K142" s="41" t="s">
        <v>33</v>
      </c>
      <c r="L142" s="120">
        <f>(G142+I142+J142)</f>
        <v>19</v>
      </c>
      <c r="M142" s="114"/>
    </row>
    <row r="143" spans="1:13" ht="15">
      <c r="A143" s="29"/>
      <c r="B143" s="50"/>
      <c r="C143" s="50"/>
      <c r="D143" s="16"/>
      <c r="E143" s="51"/>
      <c r="F143" s="18"/>
      <c r="G143" s="19">
        <f>(E143+F143)</f>
        <v>0</v>
      </c>
      <c r="H143" s="41" t="s">
        <v>33</v>
      </c>
      <c r="I143" s="18"/>
      <c r="J143" s="18"/>
      <c r="K143" s="41" t="s">
        <v>33</v>
      </c>
      <c r="L143" s="120">
        <f>(G143+I143+J143)</f>
        <v>0</v>
      </c>
      <c r="M143" s="114"/>
    </row>
    <row r="144" spans="1:13" ht="15.75" thickBot="1">
      <c r="A144" s="50"/>
      <c r="B144" s="50"/>
      <c r="C144" s="50"/>
      <c r="D144" s="52" t="s">
        <v>20</v>
      </c>
      <c r="E144" s="24">
        <f>SUM(E133:E143)</f>
        <v>7435</v>
      </c>
      <c r="F144" s="24">
        <f>SUM(F133:F143)</f>
        <v>140</v>
      </c>
      <c r="G144" s="19">
        <f>(E144+F144)</f>
        <v>7575</v>
      </c>
      <c r="H144" s="41" t="s">
        <v>33</v>
      </c>
      <c r="I144" s="24">
        <f>SUM(I133:I143)</f>
        <v>0</v>
      </c>
      <c r="J144" s="24">
        <f>SUM(J133:J143)</f>
        <v>140</v>
      </c>
      <c r="K144" s="41" t="s">
        <v>33</v>
      </c>
      <c r="L144" s="120">
        <f>(G144+I144+J144)</f>
        <v>7715</v>
      </c>
      <c r="M144" s="114"/>
    </row>
    <row r="145" spans="1:13" ht="15.75" thickTop="1">
      <c r="A145" s="11" t="s">
        <v>188</v>
      </c>
      <c r="B145" s="12"/>
      <c r="C145" s="13">
        <v>1</v>
      </c>
      <c r="D145" s="14">
        <f>($G$3*C145)</f>
        <v>1543</v>
      </c>
      <c r="E145" s="15" t="s">
        <v>27</v>
      </c>
      <c r="F145" s="15" t="s">
        <v>27</v>
      </c>
      <c r="G145" s="314" t="s">
        <v>27</v>
      </c>
      <c r="H145" s="315" t="s">
        <v>33</v>
      </c>
      <c r="I145" s="314" t="s">
        <v>27</v>
      </c>
      <c r="J145" s="314" t="s">
        <v>27</v>
      </c>
      <c r="K145" s="315" t="s">
        <v>33</v>
      </c>
      <c r="L145" s="316" t="s">
        <v>27</v>
      </c>
      <c r="M145" s="114"/>
    </row>
    <row r="146" spans="1:13" ht="15">
      <c r="A146" s="16" t="s">
        <v>11</v>
      </c>
      <c r="B146" s="17"/>
      <c r="C146" s="17"/>
      <c r="D146" s="16"/>
      <c r="E146" s="18">
        <v>107</v>
      </c>
      <c r="F146" s="18"/>
      <c r="G146" s="219">
        <f>(E146+F146)</f>
        <v>107</v>
      </c>
      <c r="H146" s="317" t="s">
        <v>33</v>
      </c>
      <c r="I146" s="75"/>
      <c r="J146" s="75">
        <v>2</v>
      </c>
      <c r="K146" s="317" t="s">
        <v>33</v>
      </c>
      <c r="L146" s="221">
        <f>(G146+I146+J146)</f>
        <v>109</v>
      </c>
      <c r="M146" s="114"/>
    </row>
    <row r="147" spans="1:13" ht="15">
      <c r="A147" s="16" t="s">
        <v>13</v>
      </c>
      <c r="B147" s="17"/>
      <c r="C147" s="17"/>
      <c r="D147" s="16"/>
      <c r="E147" s="18">
        <v>556</v>
      </c>
      <c r="F147" s="18"/>
      <c r="G147" s="219">
        <f>(E147+F147)</f>
        <v>556</v>
      </c>
      <c r="H147" s="317" t="s">
        <v>33</v>
      </c>
      <c r="I147" s="75"/>
      <c r="J147" s="75">
        <v>7</v>
      </c>
      <c r="K147" s="317" t="s">
        <v>33</v>
      </c>
      <c r="L147" s="221">
        <f>(G147+I147+J147)</f>
        <v>563</v>
      </c>
      <c r="M147" s="114"/>
    </row>
    <row r="148" spans="1:13" ht="15">
      <c r="A148" s="22" t="s">
        <v>14</v>
      </c>
      <c r="B148" s="17"/>
      <c r="C148" s="17"/>
      <c r="D148" s="16"/>
      <c r="E148" s="18">
        <v>852</v>
      </c>
      <c r="F148" s="18"/>
      <c r="G148" s="219">
        <f>(E148+F148)</f>
        <v>852</v>
      </c>
      <c r="H148" s="317" t="s">
        <v>33</v>
      </c>
      <c r="I148" s="75"/>
      <c r="J148" s="75">
        <v>19</v>
      </c>
      <c r="K148" s="317" t="s">
        <v>33</v>
      </c>
      <c r="L148" s="221">
        <f>(G148+I148+J148)</f>
        <v>871</v>
      </c>
      <c r="M148" s="114"/>
    </row>
    <row r="149" spans="1:13" ht="15.75" thickBot="1">
      <c r="A149" s="17"/>
      <c r="B149" s="17"/>
      <c r="C149" s="17"/>
      <c r="D149" s="23" t="s">
        <v>20</v>
      </c>
      <c r="E149" s="24">
        <f>SUM(E146:E148)</f>
        <v>1515</v>
      </c>
      <c r="F149" s="24">
        <f>SUM(F146:F148)</f>
        <v>0</v>
      </c>
      <c r="G149" s="219">
        <f>(E149+F149)</f>
        <v>1515</v>
      </c>
      <c r="H149" s="317" t="s">
        <v>33</v>
      </c>
      <c r="I149" s="78">
        <f>SUM(I146:I148)</f>
        <v>0</v>
      </c>
      <c r="J149" s="78">
        <f>SUM(J146:J148)</f>
        <v>28</v>
      </c>
      <c r="K149" s="317" t="s">
        <v>33</v>
      </c>
      <c r="L149" s="221">
        <f>(G149+I149+J149)</f>
        <v>1543</v>
      </c>
      <c r="M149" s="114"/>
    </row>
    <row r="150" spans="1:13" ht="15.75" thickTop="1">
      <c r="A150" s="11" t="s">
        <v>189</v>
      </c>
      <c r="B150" s="12"/>
      <c r="C150" s="13">
        <v>1</v>
      </c>
      <c r="D150" s="14">
        <f>($G$3*C150)</f>
        <v>1543</v>
      </c>
      <c r="E150" s="323" t="s">
        <v>27</v>
      </c>
      <c r="F150" s="15" t="s">
        <v>27</v>
      </c>
      <c r="G150" s="314" t="s">
        <v>27</v>
      </c>
      <c r="H150" s="315" t="s">
        <v>33</v>
      </c>
      <c r="I150" s="314" t="s">
        <v>27</v>
      </c>
      <c r="J150" s="314" t="s">
        <v>27</v>
      </c>
      <c r="K150" s="315" t="s">
        <v>33</v>
      </c>
      <c r="L150" s="316" t="s">
        <v>27</v>
      </c>
      <c r="M150" s="114"/>
    </row>
    <row r="151" spans="1:13" ht="15">
      <c r="A151" s="16" t="s">
        <v>11</v>
      </c>
      <c r="B151" s="17"/>
      <c r="C151" s="17"/>
      <c r="D151" s="16"/>
      <c r="E151" s="112">
        <v>169</v>
      </c>
      <c r="F151" s="18"/>
      <c r="G151" s="219">
        <f>(E151+F151)</f>
        <v>169</v>
      </c>
      <c r="H151" s="317" t="s">
        <v>33</v>
      </c>
      <c r="I151" s="75"/>
      <c r="J151" s="68">
        <v>8</v>
      </c>
      <c r="K151" s="326" t="s">
        <v>33</v>
      </c>
      <c r="L151" s="221">
        <f>(G151+I151+J151)</f>
        <v>177</v>
      </c>
      <c r="M151" s="114"/>
    </row>
    <row r="152" spans="1:13" ht="15">
      <c r="A152" s="16" t="s">
        <v>13</v>
      </c>
      <c r="B152" s="17"/>
      <c r="C152" s="17"/>
      <c r="D152" s="16"/>
      <c r="E152" s="112">
        <v>486</v>
      </c>
      <c r="F152" s="18"/>
      <c r="G152" s="219">
        <f>(E152+F152)</f>
        <v>486</v>
      </c>
      <c r="H152" s="317" t="s">
        <v>33</v>
      </c>
      <c r="I152" s="75"/>
      <c r="J152" s="68">
        <v>1</v>
      </c>
      <c r="K152" s="326" t="s">
        <v>33</v>
      </c>
      <c r="L152" s="221">
        <f>(G152+I152+J152)</f>
        <v>487</v>
      </c>
      <c r="M152" s="114"/>
    </row>
    <row r="153" spans="1:13" ht="15">
      <c r="A153" s="22" t="s">
        <v>14</v>
      </c>
      <c r="B153" s="17"/>
      <c r="C153" s="17"/>
      <c r="D153" s="16"/>
      <c r="E153" s="64">
        <v>860</v>
      </c>
      <c r="F153" s="18"/>
      <c r="G153" s="219">
        <f>(E153+F153)</f>
        <v>860</v>
      </c>
      <c r="H153" s="317" t="s">
        <v>33</v>
      </c>
      <c r="I153" s="75"/>
      <c r="J153" s="68">
        <v>19</v>
      </c>
      <c r="K153" s="326" t="s">
        <v>33</v>
      </c>
      <c r="L153" s="221">
        <f>(G153+I153+J153)</f>
        <v>879</v>
      </c>
      <c r="M153" s="114"/>
    </row>
    <row r="154" spans="1:13" ht="15.75" thickBot="1">
      <c r="A154" s="17"/>
      <c r="B154" s="17"/>
      <c r="C154" s="17"/>
      <c r="D154" s="23" t="s">
        <v>20</v>
      </c>
      <c r="E154" s="83">
        <f>SUM(E151:E153)</f>
        <v>1515</v>
      </c>
      <c r="F154" s="24">
        <f>SUM(F151:F153)</f>
        <v>0</v>
      </c>
      <c r="G154" s="219">
        <f>(E154+F154)</f>
        <v>1515</v>
      </c>
      <c r="H154" s="317" t="s">
        <v>33</v>
      </c>
      <c r="I154" s="78">
        <f>SUM(I151:I153)</f>
        <v>0</v>
      </c>
      <c r="J154" s="262">
        <f>SUM(J151:J153)</f>
        <v>28</v>
      </c>
      <c r="K154" s="317" t="s">
        <v>33</v>
      </c>
      <c r="L154" s="221">
        <f>(G154+I154+J154)</f>
        <v>1543</v>
      </c>
      <c r="M154" s="114"/>
    </row>
    <row r="155" spans="1:13" ht="15.75" thickTop="1">
      <c r="A155" s="11" t="s">
        <v>190</v>
      </c>
      <c r="B155" s="12"/>
      <c r="C155" s="13">
        <v>1</v>
      </c>
      <c r="D155" s="14">
        <f>($G$3*C155)</f>
        <v>1543</v>
      </c>
      <c r="E155" s="324" t="s">
        <v>27</v>
      </c>
      <c r="F155" s="15" t="s">
        <v>27</v>
      </c>
      <c r="G155" s="314" t="s">
        <v>27</v>
      </c>
      <c r="H155" s="315" t="s">
        <v>33</v>
      </c>
      <c r="I155" s="314" t="s">
        <v>27</v>
      </c>
      <c r="J155" s="314" t="s">
        <v>27</v>
      </c>
      <c r="K155" s="315" t="s">
        <v>33</v>
      </c>
      <c r="L155" s="316" t="s">
        <v>27</v>
      </c>
      <c r="M155" s="114"/>
    </row>
    <row r="156" spans="1:13" ht="15">
      <c r="A156" s="16" t="s">
        <v>11</v>
      </c>
      <c r="B156" s="17"/>
      <c r="C156" s="17"/>
      <c r="D156" s="16"/>
      <c r="E156" s="112">
        <v>123</v>
      </c>
      <c r="F156" s="18"/>
      <c r="G156" s="219">
        <f>(E156+F156)</f>
        <v>123</v>
      </c>
      <c r="H156" s="317" t="s">
        <v>33</v>
      </c>
      <c r="I156" s="75"/>
      <c r="J156" s="68">
        <v>2</v>
      </c>
      <c r="K156" s="326" t="s">
        <v>33</v>
      </c>
      <c r="L156" s="221">
        <f>(G156+I156+J156)</f>
        <v>125</v>
      </c>
      <c r="M156" s="114"/>
    </row>
    <row r="157" spans="1:13" ht="15">
      <c r="A157" s="16" t="s">
        <v>13</v>
      </c>
      <c r="B157" s="17"/>
      <c r="C157" s="17"/>
      <c r="D157" s="16"/>
      <c r="E157" s="112">
        <v>517</v>
      </c>
      <c r="F157" s="18"/>
      <c r="G157" s="219">
        <f>(E157+F157)</f>
        <v>517</v>
      </c>
      <c r="H157" s="317" t="s">
        <v>33</v>
      </c>
      <c r="I157" s="75"/>
      <c r="J157" s="68">
        <v>7</v>
      </c>
      <c r="K157" s="326" t="s">
        <v>33</v>
      </c>
      <c r="L157" s="221">
        <f>(G157+I157+J157)</f>
        <v>524</v>
      </c>
      <c r="M157" s="114"/>
    </row>
    <row r="158" spans="1:13" ht="15">
      <c r="A158" s="22" t="s">
        <v>14</v>
      </c>
      <c r="B158" s="17"/>
      <c r="C158" s="17"/>
      <c r="D158" s="16"/>
      <c r="E158" s="64">
        <v>875</v>
      </c>
      <c r="F158" s="18"/>
      <c r="G158" s="219">
        <f>(E158+F158)</f>
        <v>875</v>
      </c>
      <c r="H158" s="317" t="s">
        <v>33</v>
      </c>
      <c r="I158" s="75"/>
      <c r="J158" s="64">
        <v>19</v>
      </c>
      <c r="K158" s="317" t="s">
        <v>33</v>
      </c>
      <c r="L158" s="221">
        <f>(G158+I158+J158)</f>
        <v>894</v>
      </c>
      <c r="M158" s="114"/>
    </row>
    <row r="159" spans="1:13" ht="15.75" thickBot="1">
      <c r="A159" s="17"/>
      <c r="B159" s="17"/>
      <c r="C159" s="17"/>
      <c r="D159" s="23" t="s">
        <v>20</v>
      </c>
      <c r="E159" s="83">
        <f>SUM(E156:E158)</f>
        <v>1515</v>
      </c>
      <c r="F159" s="24">
        <f>SUM(F156:F158)</f>
        <v>0</v>
      </c>
      <c r="G159" s="219">
        <f>(E159+F159)</f>
        <v>1515</v>
      </c>
      <c r="H159" s="317" t="s">
        <v>33</v>
      </c>
      <c r="I159" s="78">
        <f>SUM(I156:I158)</f>
        <v>0</v>
      </c>
      <c r="J159" s="331">
        <f>SUM(J156:J158)</f>
        <v>28</v>
      </c>
      <c r="K159" s="317" t="s">
        <v>33</v>
      </c>
      <c r="L159" s="221">
        <f>(G159+I159+J159)</f>
        <v>1543</v>
      </c>
      <c r="M159" s="114"/>
    </row>
    <row r="160" spans="1:13" ht="15.75" thickTop="1">
      <c r="A160" s="293" t="s">
        <v>191</v>
      </c>
      <c r="B160" s="12"/>
      <c r="C160" s="13">
        <v>1</v>
      </c>
      <c r="D160" s="14">
        <f>($G$3*C160)</f>
        <v>1543</v>
      </c>
      <c r="E160" s="324" t="s">
        <v>27</v>
      </c>
      <c r="F160" s="15" t="s">
        <v>27</v>
      </c>
      <c r="G160" s="314" t="s">
        <v>27</v>
      </c>
      <c r="H160" s="315" t="s">
        <v>33</v>
      </c>
      <c r="I160" s="314" t="s">
        <v>27</v>
      </c>
      <c r="J160" s="330" t="s">
        <v>27</v>
      </c>
      <c r="K160" s="325" t="s">
        <v>33</v>
      </c>
      <c r="L160" s="316" t="s">
        <v>27</v>
      </c>
      <c r="M160" s="114"/>
    </row>
    <row r="161" spans="1:13" ht="15">
      <c r="A161" s="16" t="s">
        <v>11</v>
      </c>
      <c r="B161" s="17"/>
      <c r="C161" s="17"/>
      <c r="D161" s="16"/>
      <c r="E161" s="112">
        <v>206</v>
      </c>
      <c r="F161" s="18"/>
      <c r="G161" s="219">
        <f>(E161+F161)</f>
        <v>206</v>
      </c>
      <c r="H161" s="317" t="s">
        <v>33</v>
      </c>
      <c r="I161" s="75"/>
      <c r="J161" s="68">
        <v>3</v>
      </c>
      <c r="K161" s="326" t="s">
        <v>33</v>
      </c>
      <c r="L161" s="221">
        <f>(G161+I161+J161)</f>
        <v>209</v>
      </c>
      <c r="M161" s="114"/>
    </row>
    <row r="162" spans="1:13" ht="15">
      <c r="A162" s="16" t="s">
        <v>13</v>
      </c>
      <c r="B162" s="17"/>
      <c r="C162" s="17"/>
      <c r="D162" s="16"/>
      <c r="E162" s="112">
        <v>989</v>
      </c>
      <c r="F162" s="18"/>
      <c r="G162" s="219">
        <f>(E162+F162)</f>
        <v>989</v>
      </c>
      <c r="H162" s="317" t="s">
        <v>33</v>
      </c>
      <c r="I162" s="75"/>
      <c r="J162" s="68">
        <v>20</v>
      </c>
      <c r="K162" s="326" t="s">
        <v>33</v>
      </c>
      <c r="L162" s="221">
        <f>(G162+I162+J162)</f>
        <v>1009</v>
      </c>
      <c r="M162" s="114"/>
    </row>
    <row r="163" spans="1:13" ht="15">
      <c r="A163" s="22" t="s">
        <v>14</v>
      </c>
      <c r="B163" s="17"/>
      <c r="C163" s="17"/>
      <c r="D163" s="16"/>
      <c r="E163" s="64">
        <v>320</v>
      </c>
      <c r="F163" s="18"/>
      <c r="G163" s="219">
        <f>(E163+F163)</f>
        <v>320</v>
      </c>
      <c r="H163" s="317" t="s">
        <v>33</v>
      </c>
      <c r="I163" s="75"/>
      <c r="J163" s="68">
        <v>5</v>
      </c>
      <c r="K163" s="326" t="s">
        <v>33</v>
      </c>
      <c r="L163" s="221">
        <f>(G163+I163+J163)</f>
        <v>325</v>
      </c>
      <c r="M163" s="114"/>
    </row>
    <row r="164" spans="1:13" ht="15.75" thickBot="1">
      <c r="A164" s="115"/>
      <c r="B164" s="115"/>
      <c r="C164" s="115"/>
      <c r="D164" s="116" t="s">
        <v>20</v>
      </c>
      <c r="E164" s="83">
        <f>SUM(E161:E163)</f>
        <v>1515</v>
      </c>
      <c r="F164" s="83">
        <f>SUM(F161:F163)</f>
        <v>0</v>
      </c>
      <c r="G164" s="222">
        <f>(E164+F164)</f>
        <v>1515</v>
      </c>
      <c r="H164" s="318" t="s">
        <v>33</v>
      </c>
      <c r="I164" s="224">
        <f>SUM(I161:I163)</f>
        <v>0</v>
      </c>
      <c r="J164" s="327">
        <f>SUM(J161:J163)</f>
        <v>28</v>
      </c>
      <c r="K164" s="318" t="s">
        <v>33</v>
      </c>
      <c r="L164" s="225">
        <f>(G164+I164+J164)</f>
        <v>1543</v>
      </c>
      <c r="M164" s="114"/>
    </row>
    <row r="165" ht="15.75" thickTop="1"/>
  </sheetData>
  <sheetProtection/>
  <printOptions/>
  <pageMargins left="0.25" right="0.25" top="0.55" bottom="0.4" header="0" footer="0"/>
  <pageSetup fitToHeight="3" horizontalDpi="600" verticalDpi="600" orientation="portrait" scale="76" r:id="rId1"/>
  <headerFooter alignWithMargins="0">
    <oddFooter>&amp;LTOWN OF WEST TISBURY&amp;R Printed &amp;D - Page &amp;P 0F &amp;N</oddFooter>
  </headerFooter>
  <rowBreaks count="2" manualBreakCount="2">
    <brk id="53" max="11" man="1"/>
    <brk id="102" max="11" man="1"/>
  </rowBreaks>
</worksheet>
</file>

<file path=xl/worksheets/sheet7.xml><?xml version="1.0" encoding="utf-8"?>
<worksheet xmlns="http://schemas.openxmlformats.org/spreadsheetml/2006/main" xmlns:r="http://schemas.openxmlformats.org/officeDocument/2006/relationships">
  <dimension ref="A1:AZ219"/>
  <sheetViews>
    <sheetView view="pageBreakPreview" zoomScale="60" zoomScaleNormal="87" zoomScalePageLayoutView="0" workbookViewId="0" topLeftCell="A1">
      <pane ySplit="3" topLeftCell="BM4" activePane="bottomLeft" state="frozen"/>
      <selection pane="topLeft" activeCell="F90" sqref="F90"/>
      <selection pane="bottomLeft" activeCell="A1" sqref="A1:AZ176"/>
    </sheetView>
  </sheetViews>
  <sheetFormatPr defaultColWidth="8.88671875" defaultRowHeight="15"/>
  <cols>
    <col min="1" max="1" width="24.3359375" style="1" customWidth="1"/>
    <col min="2" max="51" width="2.88671875" style="114" customWidth="1"/>
    <col min="52" max="53" width="8.88671875" style="114" customWidth="1"/>
  </cols>
  <sheetData>
    <row r="1" ht="15.75">
      <c r="A1" s="295" t="s">
        <v>8</v>
      </c>
    </row>
    <row r="2" spans="1:16" ht="18">
      <c r="A2" s="296">
        <v>40484</v>
      </c>
      <c r="P2" s="58" t="s">
        <v>95</v>
      </c>
    </row>
    <row r="3" ht="16.5" thickBot="1">
      <c r="A3" s="56" t="s">
        <v>9</v>
      </c>
    </row>
    <row r="4" spans="1:52" ht="15.75" thickTop="1">
      <c r="A4" s="44" t="s">
        <v>173</v>
      </c>
      <c r="B4" s="298">
        <v>1</v>
      </c>
      <c r="C4" s="298">
        <f>+B4+1</f>
        <v>2</v>
      </c>
      <c r="D4" s="298">
        <f aca="true" t="shared" si="0" ref="D4:AY4">+C4+1</f>
        <v>3</v>
      </c>
      <c r="E4" s="298">
        <f t="shared" si="0"/>
        <v>4</v>
      </c>
      <c r="F4" s="298">
        <f t="shared" si="0"/>
        <v>5</v>
      </c>
      <c r="G4" s="298">
        <f t="shared" si="0"/>
        <v>6</v>
      </c>
      <c r="H4" s="298">
        <f t="shared" si="0"/>
        <v>7</v>
      </c>
      <c r="I4" s="298">
        <f t="shared" si="0"/>
        <v>8</v>
      </c>
      <c r="J4" s="298">
        <f t="shared" si="0"/>
        <v>9</v>
      </c>
      <c r="K4" s="298">
        <f t="shared" si="0"/>
        <v>10</v>
      </c>
      <c r="L4" s="298">
        <f t="shared" si="0"/>
        <v>11</v>
      </c>
      <c r="M4" s="298">
        <f t="shared" si="0"/>
        <v>12</v>
      </c>
      <c r="N4" s="298">
        <f t="shared" si="0"/>
        <v>13</v>
      </c>
      <c r="O4" s="298">
        <f t="shared" si="0"/>
        <v>14</v>
      </c>
      <c r="P4" s="298">
        <f t="shared" si="0"/>
        <v>15</v>
      </c>
      <c r="Q4" s="298">
        <f t="shared" si="0"/>
        <v>16</v>
      </c>
      <c r="R4" s="298">
        <f t="shared" si="0"/>
        <v>17</v>
      </c>
      <c r="S4" s="298">
        <f t="shared" si="0"/>
        <v>18</v>
      </c>
      <c r="T4" s="298">
        <f t="shared" si="0"/>
        <v>19</v>
      </c>
      <c r="U4" s="298">
        <f t="shared" si="0"/>
        <v>20</v>
      </c>
      <c r="V4" s="298">
        <f t="shared" si="0"/>
        <v>21</v>
      </c>
      <c r="W4" s="298">
        <f t="shared" si="0"/>
        <v>22</v>
      </c>
      <c r="X4" s="298">
        <f t="shared" si="0"/>
        <v>23</v>
      </c>
      <c r="Y4" s="298">
        <f t="shared" si="0"/>
        <v>24</v>
      </c>
      <c r="Z4" s="298">
        <f t="shared" si="0"/>
        <v>25</v>
      </c>
      <c r="AA4" s="298">
        <f t="shared" si="0"/>
        <v>26</v>
      </c>
      <c r="AB4" s="298">
        <f t="shared" si="0"/>
        <v>27</v>
      </c>
      <c r="AC4" s="298">
        <f t="shared" si="0"/>
        <v>28</v>
      </c>
      <c r="AD4" s="298">
        <f t="shared" si="0"/>
        <v>29</v>
      </c>
      <c r="AE4" s="298">
        <f t="shared" si="0"/>
        <v>30</v>
      </c>
      <c r="AF4" s="298">
        <f t="shared" si="0"/>
        <v>31</v>
      </c>
      <c r="AG4" s="298">
        <f t="shared" si="0"/>
        <v>32</v>
      </c>
      <c r="AH4" s="298">
        <f t="shared" si="0"/>
        <v>33</v>
      </c>
      <c r="AI4" s="298">
        <f t="shared" si="0"/>
        <v>34</v>
      </c>
      <c r="AJ4" s="298">
        <f t="shared" si="0"/>
        <v>35</v>
      </c>
      <c r="AK4" s="298">
        <f t="shared" si="0"/>
        <v>36</v>
      </c>
      <c r="AL4" s="298">
        <f t="shared" si="0"/>
        <v>37</v>
      </c>
      <c r="AM4" s="298">
        <f t="shared" si="0"/>
        <v>38</v>
      </c>
      <c r="AN4" s="298">
        <f t="shared" si="0"/>
        <v>39</v>
      </c>
      <c r="AO4" s="298">
        <f t="shared" si="0"/>
        <v>40</v>
      </c>
      <c r="AP4" s="298">
        <f t="shared" si="0"/>
        <v>41</v>
      </c>
      <c r="AQ4" s="298">
        <f t="shared" si="0"/>
        <v>42</v>
      </c>
      <c r="AR4" s="298">
        <f t="shared" si="0"/>
        <v>43</v>
      </c>
      <c r="AS4" s="298">
        <f t="shared" si="0"/>
        <v>44</v>
      </c>
      <c r="AT4" s="298">
        <f t="shared" si="0"/>
        <v>45</v>
      </c>
      <c r="AU4" s="298">
        <f t="shared" si="0"/>
        <v>46</v>
      </c>
      <c r="AV4" s="298">
        <f t="shared" si="0"/>
        <v>47</v>
      </c>
      <c r="AW4" s="298">
        <f t="shared" si="0"/>
        <v>48</v>
      </c>
      <c r="AX4" s="298">
        <f t="shared" si="0"/>
        <v>49</v>
      </c>
      <c r="AY4" s="298">
        <f t="shared" si="0"/>
        <v>50</v>
      </c>
      <c r="AZ4" s="298" t="s">
        <v>64</v>
      </c>
    </row>
    <row r="5" spans="1:52" ht="15.75">
      <c r="A5" s="16" t="s">
        <v>11</v>
      </c>
      <c r="B5" s="299"/>
      <c r="C5" s="299"/>
      <c r="D5" s="299"/>
      <c r="E5" s="299"/>
      <c r="F5" s="299"/>
      <c r="G5" s="299"/>
      <c r="H5" s="299"/>
      <c r="I5" s="299"/>
      <c r="J5" s="299"/>
      <c r="K5" s="299"/>
      <c r="L5" s="299"/>
      <c r="M5" s="299"/>
      <c r="N5" s="299"/>
      <c r="O5" s="299"/>
      <c r="P5" s="299"/>
      <c r="Q5" s="299"/>
      <c r="R5" s="299"/>
      <c r="S5" s="299"/>
      <c r="T5" s="299"/>
      <c r="U5" s="299"/>
      <c r="V5" s="299"/>
      <c r="W5" s="299"/>
      <c r="X5" s="299"/>
      <c r="Y5" s="299"/>
      <c r="Z5" s="299"/>
      <c r="AA5" s="299"/>
      <c r="AB5" s="299"/>
      <c r="AC5" s="299"/>
      <c r="AD5" s="299"/>
      <c r="AE5" s="299"/>
      <c r="AF5" s="299"/>
      <c r="AG5" s="299"/>
      <c r="AH5" s="299"/>
      <c r="AI5" s="299"/>
      <c r="AJ5" s="299"/>
      <c r="AK5" s="299"/>
      <c r="AL5" s="299"/>
      <c r="AM5" s="299"/>
      <c r="AN5" s="299"/>
      <c r="AO5" s="299"/>
      <c r="AP5" s="299"/>
      <c r="AQ5" s="299"/>
      <c r="AR5" s="299"/>
      <c r="AS5" s="299"/>
      <c r="AT5" s="299"/>
      <c r="AU5" s="299"/>
      <c r="AV5" s="299"/>
      <c r="AW5" s="299"/>
      <c r="AX5" s="299"/>
      <c r="AY5" s="299"/>
      <c r="AZ5" s="299"/>
    </row>
    <row r="6" spans="1:52" ht="15">
      <c r="A6" s="16" t="s">
        <v>88</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row>
    <row r="7" spans="1:52" ht="15">
      <c r="A7" s="16" t="s">
        <v>174</v>
      </c>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row>
    <row r="8" spans="1:52" ht="15">
      <c r="A8" s="102" t="s">
        <v>175</v>
      </c>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row>
    <row r="9" spans="1:52" ht="15">
      <c r="A9" s="54" t="s">
        <v>176</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row>
    <row r="10" spans="1:52" ht="15">
      <c r="A10" s="20"/>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row>
    <row r="11" spans="1:52" ht="15">
      <c r="A11" s="53"/>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row>
    <row r="12" spans="1:52" ht="15">
      <c r="A12" s="16"/>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row>
    <row r="13" spans="1:52" s="254" customFormat="1" ht="15.75" thickBot="1">
      <c r="A13" s="207"/>
      <c r="B13" s="303"/>
      <c r="C13" s="303"/>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3"/>
      <c r="AK13" s="303"/>
      <c r="AL13" s="303"/>
      <c r="AM13" s="303"/>
      <c r="AN13" s="303"/>
      <c r="AO13" s="303"/>
      <c r="AP13" s="303"/>
      <c r="AQ13" s="303"/>
      <c r="AR13" s="303"/>
      <c r="AS13" s="303"/>
      <c r="AT13" s="303"/>
      <c r="AU13" s="303"/>
      <c r="AV13" s="303"/>
      <c r="AW13" s="303"/>
      <c r="AX13" s="303"/>
      <c r="AY13" s="303"/>
      <c r="AZ13" s="303"/>
    </row>
    <row r="14" spans="1:52" ht="15.75" thickTop="1">
      <c r="A14" s="206" t="s">
        <v>47</v>
      </c>
      <c r="B14" s="249"/>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49"/>
      <c r="AY14" s="249"/>
      <c r="AZ14" s="249"/>
    </row>
    <row r="15" spans="1:52" ht="15">
      <c r="A15" s="16" t="s">
        <v>11</v>
      </c>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row>
    <row r="16" spans="1:52" ht="15">
      <c r="A16" s="102" t="s">
        <v>85</v>
      </c>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row>
    <row r="17" spans="1:52" ht="15">
      <c r="A17" s="54" t="s">
        <v>177</v>
      </c>
      <c r="B17" s="300"/>
      <c r="C17" s="300"/>
      <c r="D17" s="300"/>
      <c r="E17" s="300"/>
      <c r="F17" s="300"/>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0"/>
      <c r="AJ17" s="300"/>
      <c r="AK17" s="300"/>
      <c r="AL17" s="300"/>
      <c r="AM17" s="300"/>
      <c r="AN17" s="300"/>
      <c r="AO17" s="300"/>
      <c r="AP17" s="300"/>
      <c r="AQ17" s="300"/>
      <c r="AR17" s="300"/>
      <c r="AS17" s="300"/>
      <c r="AT17" s="300"/>
      <c r="AU17" s="300"/>
      <c r="AV17" s="300"/>
      <c r="AW17" s="300"/>
      <c r="AX17" s="300"/>
      <c r="AY17" s="300"/>
      <c r="AZ17" s="300"/>
    </row>
    <row r="18" spans="1:52" ht="15.75">
      <c r="A18" s="20"/>
      <c r="B18" s="301"/>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row>
    <row r="19" spans="1:52" ht="15">
      <c r="A19" s="53"/>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row>
    <row r="20" spans="1:52" ht="15">
      <c r="A20" s="16"/>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row>
    <row r="21" spans="1:52" s="254" customFormat="1" ht="15.75" thickBot="1">
      <c r="A21" s="207"/>
      <c r="B21" s="305"/>
      <c r="C21" s="305"/>
      <c r="D21" s="305"/>
      <c r="E21" s="305"/>
      <c r="F21" s="305"/>
      <c r="G21" s="305"/>
      <c r="H21" s="305"/>
      <c r="I21" s="305"/>
      <c r="J21" s="305"/>
      <c r="K21" s="305"/>
      <c r="L21" s="305"/>
      <c r="M21" s="305"/>
      <c r="N21" s="305"/>
      <c r="O21" s="305"/>
      <c r="P21" s="305"/>
      <c r="Q21" s="305"/>
      <c r="R21" s="305"/>
      <c r="S21" s="305"/>
      <c r="T21" s="305"/>
      <c r="U21" s="305"/>
      <c r="V21" s="305"/>
      <c r="W21" s="305"/>
      <c r="X21" s="305"/>
      <c r="Y21" s="305"/>
      <c r="Z21" s="305"/>
      <c r="AA21" s="305"/>
      <c r="AB21" s="305"/>
      <c r="AC21" s="305"/>
      <c r="AD21" s="305"/>
      <c r="AE21" s="305"/>
      <c r="AF21" s="305"/>
      <c r="AG21" s="305"/>
      <c r="AH21" s="305"/>
      <c r="AI21" s="305"/>
      <c r="AJ21" s="305"/>
      <c r="AK21" s="305"/>
      <c r="AL21" s="305"/>
      <c r="AM21" s="305"/>
      <c r="AN21" s="305"/>
      <c r="AO21" s="305"/>
      <c r="AP21" s="305"/>
      <c r="AQ21" s="305"/>
      <c r="AR21" s="305"/>
      <c r="AS21" s="305"/>
      <c r="AT21" s="305"/>
      <c r="AU21" s="305"/>
      <c r="AV21" s="305"/>
      <c r="AW21" s="305"/>
      <c r="AX21" s="305"/>
      <c r="AY21" s="305"/>
      <c r="AZ21" s="305"/>
    </row>
    <row r="22" spans="1:52" ht="15.75" thickTop="1">
      <c r="A22" s="206" t="s">
        <v>48</v>
      </c>
      <c r="B22" s="304"/>
      <c r="C22" s="304"/>
      <c r="D22" s="304"/>
      <c r="E22" s="304"/>
      <c r="F22" s="304"/>
      <c r="G22" s="304"/>
      <c r="H22" s="304"/>
      <c r="I22" s="304"/>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304"/>
      <c r="AP22" s="304"/>
      <c r="AQ22" s="304"/>
      <c r="AR22" s="304"/>
      <c r="AS22" s="304"/>
      <c r="AT22" s="304"/>
      <c r="AU22" s="304"/>
      <c r="AV22" s="304"/>
      <c r="AW22" s="304"/>
      <c r="AX22" s="304"/>
      <c r="AY22" s="304"/>
      <c r="AZ22" s="304"/>
    </row>
    <row r="23" spans="1:52" ht="15">
      <c r="A23" s="16" t="s">
        <v>11</v>
      </c>
      <c r="B23" s="170"/>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row>
    <row r="24" spans="1:52" ht="15">
      <c r="A24" s="16" t="s">
        <v>49</v>
      </c>
      <c r="B24" s="302"/>
      <c r="C24" s="302"/>
      <c r="D24" s="302"/>
      <c r="E24" s="302"/>
      <c r="F24" s="302"/>
      <c r="G24" s="302"/>
      <c r="H24" s="302"/>
      <c r="I24" s="302"/>
      <c r="J24" s="302"/>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302"/>
      <c r="AP24" s="302"/>
      <c r="AQ24" s="302"/>
      <c r="AR24" s="302"/>
      <c r="AS24" s="302"/>
      <c r="AT24" s="302"/>
      <c r="AU24" s="302"/>
      <c r="AV24" s="302"/>
      <c r="AW24" s="302"/>
      <c r="AX24" s="302"/>
      <c r="AY24" s="302"/>
      <c r="AZ24" s="302"/>
    </row>
    <row r="25" spans="1:52" ht="15">
      <c r="A25" s="102" t="s">
        <v>144</v>
      </c>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row>
    <row r="26" spans="1:52" ht="15">
      <c r="A26" s="54" t="s">
        <v>178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00"/>
      <c r="AQ26" s="300"/>
      <c r="AR26" s="300"/>
      <c r="AS26" s="300"/>
      <c r="AT26" s="300"/>
      <c r="AU26" s="300"/>
      <c r="AV26" s="300"/>
      <c r="AW26" s="300"/>
      <c r="AX26" s="300"/>
      <c r="AY26" s="300"/>
      <c r="AZ26" s="300"/>
    </row>
    <row r="27" spans="1:52" ht="15.75">
      <c r="A27" s="97"/>
      <c r="B27" s="301"/>
      <c r="C27" s="301"/>
      <c r="D27" s="301"/>
      <c r="E27" s="301"/>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1"/>
      <c r="AM27" s="301"/>
      <c r="AN27" s="301"/>
      <c r="AO27" s="301"/>
      <c r="AP27" s="301"/>
      <c r="AQ27" s="301"/>
      <c r="AR27" s="301"/>
      <c r="AS27" s="301"/>
      <c r="AT27" s="301"/>
      <c r="AU27" s="301"/>
      <c r="AV27" s="301"/>
      <c r="AW27" s="301"/>
      <c r="AX27" s="301"/>
      <c r="AY27" s="301"/>
      <c r="AZ27" s="301"/>
    </row>
    <row r="28" spans="1:52" ht="15">
      <c r="A28" s="29"/>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row>
    <row r="29" spans="1:52" ht="15">
      <c r="A29" s="16"/>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row>
    <row r="30" spans="1:52" s="254" customFormat="1" ht="15.75" thickBot="1">
      <c r="A30" s="207"/>
      <c r="B30" s="303"/>
      <c r="C30" s="303"/>
      <c r="D30" s="303"/>
      <c r="E30" s="303"/>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03"/>
      <c r="AM30" s="303"/>
      <c r="AN30" s="303"/>
      <c r="AO30" s="303"/>
      <c r="AP30" s="303"/>
      <c r="AQ30" s="303"/>
      <c r="AR30" s="303"/>
      <c r="AS30" s="303"/>
      <c r="AT30" s="303"/>
      <c r="AU30" s="303"/>
      <c r="AV30" s="303"/>
      <c r="AW30" s="303"/>
      <c r="AX30" s="303"/>
      <c r="AY30" s="303"/>
      <c r="AZ30" s="303"/>
    </row>
    <row r="31" spans="1:52" ht="15.75" thickTop="1">
      <c r="A31" s="206" t="s">
        <v>50</v>
      </c>
      <c r="B31" s="249"/>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c r="AY31" s="249"/>
      <c r="AZ31" s="249"/>
    </row>
    <row r="32" spans="1:52" ht="15">
      <c r="A32" s="16" t="s">
        <v>11</v>
      </c>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row>
    <row r="33" spans="1:52" ht="15">
      <c r="A33" s="102" t="s">
        <v>150</v>
      </c>
      <c r="B33" s="300"/>
      <c r="C33" s="300"/>
      <c r="D33" s="300"/>
      <c r="E33" s="300"/>
      <c r="F33" s="300"/>
      <c r="G33" s="300"/>
      <c r="H33" s="300"/>
      <c r="I33" s="300"/>
      <c r="J33" s="300"/>
      <c r="K33" s="300"/>
      <c r="L33" s="300"/>
      <c r="M33" s="300"/>
      <c r="N33" s="300"/>
      <c r="O33" s="300"/>
      <c r="P33" s="300"/>
      <c r="Q33" s="300"/>
      <c r="R33" s="300"/>
      <c r="S33" s="300"/>
      <c r="T33" s="300"/>
      <c r="U33" s="300"/>
      <c r="V33" s="300"/>
      <c r="W33" s="300"/>
      <c r="X33" s="300"/>
      <c r="Y33" s="300"/>
      <c r="Z33" s="300"/>
      <c r="AA33" s="300"/>
      <c r="AB33" s="300"/>
      <c r="AC33" s="300"/>
      <c r="AD33" s="300"/>
      <c r="AE33" s="300"/>
      <c r="AF33" s="300"/>
      <c r="AG33" s="300"/>
      <c r="AH33" s="300"/>
      <c r="AI33" s="300"/>
      <c r="AJ33" s="300"/>
      <c r="AK33" s="300"/>
      <c r="AL33" s="300"/>
      <c r="AM33" s="300"/>
      <c r="AN33" s="300"/>
      <c r="AO33" s="300"/>
      <c r="AP33" s="300"/>
      <c r="AQ33" s="300"/>
      <c r="AR33" s="300"/>
      <c r="AS33" s="300"/>
      <c r="AT33" s="300"/>
      <c r="AU33" s="300"/>
      <c r="AV33" s="300"/>
      <c r="AW33" s="300"/>
      <c r="AX33" s="300"/>
      <c r="AY33" s="300"/>
      <c r="AZ33" s="300"/>
    </row>
    <row r="34" spans="1:52" ht="15.75">
      <c r="A34" s="54" t="s">
        <v>145</v>
      </c>
      <c r="B34" s="301"/>
      <c r="C34" s="301"/>
      <c r="D34" s="301"/>
      <c r="E34" s="301"/>
      <c r="F34" s="301"/>
      <c r="G34" s="30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c r="AI34" s="301"/>
      <c r="AJ34" s="301"/>
      <c r="AK34" s="301"/>
      <c r="AL34" s="301"/>
      <c r="AM34" s="301"/>
      <c r="AN34" s="301"/>
      <c r="AO34" s="301"/>
      <c r="AP34" s="301"/>
      <c r="AQ34" s="301"/>
      <c r="AR34" s="301"/>
      <c r="AS34" s="301"/>
      <c r="AT34" s="301"/>
      <c r="AU34" s="301"/>
      <c r="AV34" s="301"/>
      <c r="AW34" s="301"/>
      <c r="AX34" s="301"/>
      <c r="AY34" s="301"/>
      <c r="AZ34" s="301"/>
    </row>
    <row r="35" spans="1:52" ht="15">
      <c r="A35" s="20"/>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row>
    <row r="36" spans="1:52" ht="15">
      <c r="A36" s="53"/>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row>
    <row r="37" spans="1:52" ht="15">
      <c r="A37" s="16"/>
      <c r="B37" s="170"/>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0"/>
      <c r="AY37" s="170"/>
      <c r="AZ37" s="170"/>
    </row>
    <row r="38" spans="1:52" s="254" customFormat="1" ht="15.75" thickBot="1">
      <c r="A38" s="207"/>
      <c r="B38" s="306"/>
      <c r="C38" s="306"/>
      <c r="D38" s="306"/>
      <c r="E38" s="306"/>
      <c r="F38" s="306"/>
      <c r="G38" s="306"/>
      <c r="H38" s="306"/>
      <c r="I38" s="306"/>
      <c r="J38" s="306"/>
      <c r="K38" s="306"/>
      <c r="L38" s="306"/>
      <c r="M38" s="306"/>
      <c r="N38" s="306"/>
      <c r="O38" s="306"/>
      <c r="P38" s="306"/>
      <c r="Q38" s="306"/>
      <c r="R38" s="306"/>
      <c r="S38" s="306"/>
      <c r="T38" s="306"/>
      <c r="U38" s="306"/>
      <c r="V38" s="306"/>
      <c r="W38" s="306"/>
      <c r="X38" s="306"/>
      <c r="Y38" s="306"/>
      <c r="Z38" s="306"/>
      <c r="AA38" s="306"/>
      <c r="AB38" s="306"/>
      <c r="AC38" s="306"/>
      <c r="AD38" s="306"/>
      <c r="AE38" s="306"/>
      <c r="AF38" s="306"/>
      <c r="AG38" s="306"/>
      <c r="AH38" s="306"/>
      <c r="AI38" s="306"/>
      <c r="AJ38" s="306"/>
      <c r="AK38" s="306"/>
      <c r="AL38" s="306"/>
      <c r="AM38" s="306"/>
      <c r="AN38" s="306"/>
      <c r="AO38" s="306"/>
      <c r="AP38" s="306"/>
      <c r="AQ38" s="306"/>
      <c r="AR38" s="306"/>
      <c r="AS38" s="306"/>
      <c r="AT38" s="306"/>
      <c r="AU38" s="306"/>
      <c r="AV38" s="306"/>
      <c r="AW38" s="306"/>
      <c r="AX38" s="306"/>
      <c r="AY38" s="306"/>
      <c r="AZ38" s="306"/>
    </row>
    <row r="39" spans="1:52" ht="15.75" thickTop="1">
      <c r="A39" s="206" t="s">
        <v>51</v>
      </c>
      <c r="B39" s="304"/>
      <c r="C39" s="304"/>
      <c r="D39" s="304"/>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4"/>
      <c r="AM39" s="304"/>
      <c r="AN39" s="304"/>
      <c r="AO39" s="304"/>
      <c r="AP39" s="304"/>
      <c r="AQ39" s="304"/>
      <c r="AR39" s="304"/>
      <c r="AS39" s="304"/>
      <c r="AT39" s="304"/>
      <c r="AU39" s="304"/>
      <c r="AV39" s="304"/>
      <c r="AW39" s="304"/>
      <c r="AX39" s="304"/>
      <c r="AY39" s="304"/>
      <c r="AZ39" s="304"/>
    </row>
    <row r="40" spans="1:52" ht="15">
      <c r="A40" s="16" t="s">
        <v>11</v>
      </c>
      <c r="B40" s="300"/>
      <c r="C40" s="300"/>
      <c r="D40" s="300"/>
      <c r="E40" s="300"/>
      <c r="F40" s="300"/>
      <c r="G40" s="300"/>
      <c r="H40" s="300"/>
      <c r="I40" s="300"/>
      <c r="J40" s="300"/>
      <c r="K40" s="300"/>
      <c r="L40" s="300"/>
      <c r="M40" s="300"/>
      <c r="N40" s="300"/>
      <c r="O40" s="300"/>
      <c r="P40" s="300"/>
      <c r="Q40" s="300"/>
      <c r="R40" s="300"/>
      <c r="S40" s="300"/>
      <c r="T40" s="300"/>
      <c r="U40" s="300"/>
      <c r="V40" s="300"/>
      <c r="W40" s="300"/>
      <c r="X40" s="300"/>
      <c r="Y40" s="300"/>
      <c r="Z40" s="300"/>
      <c r="AA40" s="300"/>
      <c r="AB40" s="300"/>
      <c r="AC40" s="300"/>
      <c r="AD40" s="300"/>
      <c r="AE40" s="300"/>
      <c r="AF40" s="300"/>
      <c r="AG40" s="300"/>
      <c r="AH40" s="300"/>
      <c r="AI40" s="300"/>
      <c r="AJ40" s="300"/>
      <c r="AK40" s="300"/>
      <c r="AL40" s="300"/>
      <c r="AM40" s="300"/>
      <c r="AN40" s="300"/>
      <c r="AO40" s="300"/>
      <c r="AP40" s="300"/>
      <c r="AQ40" s="300"/>
      <c r="AR40" s="300"/>
      <c r="AS40" s="300"/>
      <c r="AT40" s="300"/>
      <c r="AU40" s="300"/>
      <c r="AV40" s="300"/>
      <c r="AW40" s="300"/>
      <c r="AX40" s="300"/>
      <c r="AY40" s="300"/>
      <c r="AZ40" s="300"/>
    </row>
    <row r="41" spans="1:52" ht="15.75">
      <c r="A41" s="102" t="s">
        <v>179</v>
      </c>
      <c r="B41" s="301"/>
      <c r="C41" s="301"/>
      <c r="D41" s="301"/>
      <c r="E41" s="301"/>
      <c r="F41" s="301"/>
      <c r="G41" s="301"/>
      <c r="H41" s="301"/>
      <c r="I41" s="301"/>
      <c r="J41" s="301"/>
      <c r="K41" s="301"/>
      <c r="L41" s="301"/>
      <c r="M41" s="301"/>
      <c r="N41" s="301"/>
      <c r="O41" s="301"/>
      <c r="P41" s="301"/>
      <c r="Q41" s="301"/>
      <c r="R41" s="301"/>
      <c r="S41" s="301"/>
      <c r="T41" s="301"/>
      <c r="U41" s="301"/>
      <c r="V41" s="301"/>
      <c r="W41" s="301"/>
      <c r="X41" s="301"/>
      <c r="Y41" s="301"/>
      <c r="Z41" s="301"/>
      <c r="AA41" s="301"/>
      <c r="AB41" s="301"/>
      <c r="AC41" s="301"/>
      <c r="AD41" s="301"/>
      <c r="AE41" s="301"/>
      <c r="AF41" s="301"/>
      <c r="AG41" s="301"/>
      <c r="AH41" s="301"/>
      <c r="AI41" s="301"/>
      <c r="AJ41" s="301"/>
      <c r="AK41" s="301"/>
      <c r="AL41" s="301"/>
      <c r="AM41" s="301"/>
      <c r="AN41" s="301"/>
      <c r="AO41" s="301"/>
      <c r="AP41" s="301"/>
      <c r="AQ41" s="301"/>
      <c r="AR41" s="301"/>
      <c r="AS41" s="301"/>
      <c r="AT41" s="301"/>
      <c r="AU41" s="301"/>
      <c r="AV41" s="301"/>
      <c r="AW41" s="301"/>
      <c r="AX41" s="301"/>
      <c r="AY41" s="301"/>
      <c r="AZ41" s="301"/>
    </row>
    <row r="42" spans="1:52" ht="15">
      <c r="A42" s="100" t="s">
        <v>146</v>
      </c>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row>
    <row r="43" spans="1:52" ht="15">
      <c r="A43" s="54" t="s">
        <v>180</v>
      </c>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row>
    <row r="44" spans="1:52" ht="15">
      <c r="A44" s="97"/>
      <c r="B44" s="170"/>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row>
    <row r="45" spans="1:52" ht="15">
      <c r="A45" s="29"/>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row>
    <row r="46" spans="1:52" s="254" customFormat="1" ht="15.75" thickBot="1">
      <c r="A46" s="207"/>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308"/>
      <c r="AU46" s="308"/>
      <c r="AV46" s="308"/>
      <c r="AW46" s="308"/>
      <c r="AX46" s="308"/>
      <c r="AY46" s="308"/>
      <c r="AZ46" s="308"/>
    </row>
    <row r="47" spans="1:52" ht="16.5" thickTop="1">
      <c r="A47" s="206" t="s">
        <v>52</v>
      </c>
      <c r="B47" s="307"/>
      <c r="C47" s="307"/>
      <c r="D47" s="307"/>
      <c r="E47" s="307"/>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07"/>
      <c r="AE47" s="307"/>
      <c r="AF47" s="307"/>
      <c r="AG47" s="307"/>
      <c r="AH47" s="307"/>
      <c r="AI47" s="307"/>
      <c r="AJ47" s="307"/>
      <c r="AK47" s="307"/>
      <c r="AL47" s="307"/>
      <c r="AM47" s="307"/>
      <c r="AN47" s="307"/>
      <c r="AO47" s="307"/>
      <c r="AP47" s="307"/>
      <c r="AQ47" s="307"/>
      <c r="AR47" s="307"/>
      <c r="AS47" s="307"/>
      <c r="AT47" s="307"/>
      <c r="AU47" s="307"/>
      <c r="AV47" s="307"/>
      <c r="AW47" s="307"/>
      <c r="AX47" s="307"/>
      <c r="AY47" s="307"/>
      <c r="AZ47" s="307"/>
    </row>
    <row r="48" spans="1:52" ht="15">
      <c r="A48" s="16" t="s">
        <v>11</v>
      </c>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row>
    <row r="49" spans="1:52" ht="15">
      <c r="A49" s="16" t="s">
        <v>151</v>
      </c>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row>
    <row r="50" spans="1:52" ht="15">
      <c r="A50" s="102" t="s">
        <v>147</v>
      </c>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row>
    <row r="51" spans="1:52" ht="15">
      <c r="A51" s="100" t="s">
        <v>181</v>
      </c>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row>
    <row r="52" spans="1:52" ht="15">
      <c r="A52" s="100" t="s">
        <v>197</v>
      </c>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row>
    <row r="53" spans="1:52" ht="15">
      <c r="A53" s="54" t="s">
        <v>182</v>
      </c>
      <c r="B53" s="170"/>
      <c r="C53" s="170"/>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0"/>
      <c r="AN53" s="170"/>
      <c r="AO53" s="170"/>
      <c r="AP53" s="170"/>
      <c r="AQ53" s="170"/>
      <c r="AR53" s="170"/>
      <c r="AS53" s="170"/>
      <c r="AT53" s="170"/>
      <c r="AU53" s="170"/>
      <c r="AV53" s="170"/>
      <c r="AW53" s="170"/>
      <c r="AX53" s="170"/>
      <c r="AY53" s="170"/>
      <c r="AZ53" s="170"/>
    </row>
    <row r="54" spans="1:52" ht="15">
      <c r="A54" s="97"/>
      <c r="B54" s="170"/>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0"/>
      <c r="AN54" s="170"/>
      <c r="AO54" s="170"/>
      <c r="AP54" s="170"/>
      <c r="AQ54" s="170"/>
      <c r="AR54" s="170"/>
      <c r="AS54" s="170"/>
      <c r="AT54" s="170"/>
      <c r="AU54" s="170"/>
      <c r="AV54" s="170"/>
      <c r="AW54" s="170"/>
      <c r="AX54" s="170"/>
      <c r="AY54" s="170"/>
      <c r="AZ54" s="170"/>
    </row>
    <row r="55" spans="1:52" ht="15">
      <c r="A55" s="29"/>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row>
    <row r="56" spans="1:52" ht="15">
      <c r="A56" s="16"/>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row>
    <row r="57" spans="1:52" s="254" customFormat="1" ht="15.75" thickBot="1">
      <c r="A57" s="207"/>
      <c r="B57" s="309"/>
      <c r="C57" s="309"/>
      <c r="D57" s="309"/>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09"/>
      <c r="AH57" s="309"/>
      <c r="AI57" s="309"/>
      <c r="AJ57" s="309"/>
      <c r="AK57" s="309"/>
      <c r="AL57" s="309"/>
      <c r="AM57" s="309"/>
      <c r="AN57" s="309"/>
      <c r="AO57" s="309"/>
      <c r="AP57" s="309"/>
      <c r="AQ57" s="309"/>
      <c r="AR57" s="309"/>
      <c r="AS57" s="309"/>
      <c r="AT57" s="309"/>
      <c r="AU57" s="309"/>
      <c r="AV57" s="309"/>
      <c r="AW57" s="309"/>
      <c r="AX57" s="309"/>
      <c r="AY57" s="309"/>
      <c r="AZ57" s="309"/>
    </row>
    <row r="58" spans="1:52" ht="15.75" thickTop="1">
      <c r="A58" s="206" t="s">
        <v>53</v>
      </c>
      <c r="B58" s="298">
        <v>1</v>
      </c>
      <c r="C58" s="298">
        <f>+B58+1</f>
        <v>2</v>
      </c>
      <c r="D58" s="298">
        <f aca="true" t="shared" si="1" ref="D58:AY58">+C58+1</f>
        <v>3</v>
      </c>
      <c r="E58" s="298">
        <f t="shared" si="1"/>
        <v>4</v>
      </c>
      <c r="F58" s="298">
        <f t="shared" si="1"/>
        <v>5</v>
      </c>
      <c r="G58" s="298">
        <f t="shared" si="1"/>
        <v>6</v>
      </c>
      <c r="H58" s="298">
        <f t="shared" si="1"/>
        <v>7</v>
      </c>
      <c r="I58" s="298">
        <f t="shared" si="1"/>
        <v>8</v>
      </c>
      <c r="J58" s="298">
        <f t="shared" si="1"/>
        <v>9</v>
      </c>
      <c r="K58" s="298">
        <f t="shared" si="1"/>
        <v>10</v>
      </c>
      <c r="L58" s="298">
        <f t="shared" si="1"/>
        <v>11</v>
      </c>
      <c r="M58" s="298">
        <f t="shared" si="1"/>
        <v>12</v>
      </c>
      <c r="N58" s="298">
        <f t="shared" si="1"/>
        <v>13</v>
      </c>
      <c r="O58" s="298">
        <f t="shared" si="1"/>
        <v>14</v>
      </c>
      <c r="P58" s="298">
        <f t="shared" si="1"/>
        <v>15</v>
      </c>
      <c r="Q58" s="298">
        <f t="shared" si="1"/>
        <v>16</v>
      </c>
      <c r="R58" s="298">
        <f t="shared" si="1"/>
        <v>17</v>
      </c>
      <c r="S58" s="298">
        <f t="shared" si="1"/>
        <v>18</v>
      </c>
      <c r="T58" s="298">
        <f t="shared" si="1"/>
        <v>19</v>
      </c>
      <c r="U58" s="298">
        <f t="shared" si="1"/>
        <v>20</v>
      </c>
      <c r="V58" s="298">
        <f t="shared" si="1"/>
        <v>21</v>
      </c>
      <c r="W58" s="298">
        <f t="shared" si="1"/>
        <v>22</v>
      </c>
      <c r="X58" s="298">
        <f t="shared" si="1"/>
        <v>23</v>
      </c>
      <c r="Y58" s="298">
        <f t="shared" si="1"/>
        <v>24</v>
      </c>
      <c r="Z58" s="298">
        <f t="shared" si="1"/>
        <v>25</v>
      </c>
      <c r="AA58" s="298">
        <f t="shared" si="1"/>
        <v>26</v>
      </c>
      <c r="AB58" s="298">
        <f t="shared" si="1"/>
        <v>27</v>
      </c>
      <c r="AC58" s="298">
        <f t="shared" si="1"/>
        <v>28</v>
      </c>
      <c r="AD58" s="298">
        <f t="shared" si="1"/>
        <v>29</v>
      </c>
      <c r="AE58" s="298">
        <f t="shared" si="1"/>
        <v>30</v>
      </c>
      <c r="AF58" s="298">
        <f t="shared" si="1"/>
        <v>31</v>
      </c>
      <c r="AG58" s="298">
        <f t="shared" si="1"/>
        <v>32</v>
      </c>
      <c r="AH58" s="298">
        <f t="shared" si="1"/>
        <v>33</v>
      </c>
      <c r="AI58" s="298">
        <f t="shared" si="1"/>
        <v>34</v>
      </c>
      <c r="AJ58" s="298">
        <f t="shared" si="1"/>
        <v>35</v>
      </c>
      <c r="AK58" s="298">
        <f t="shared" si="1"/>
        <v>36</v>
      </c>
      <c r="AL58" s="298">
        <f t="shared" si="1"/>
        <v>37</v>
      </c>
      <c r="AM58" s="298">
        <f t="shared" si="1"/>
        <v>38</v>
      </c>
      <c r="AN58" s="298">
        <f t="shared" si="1"/>
        <v>39</v>
      </c>
      <c r="AO58" s="298">
        <f t="shared" si="1"/>
        <v>40</v>
      </c>
      <c r="AP58" s="298">
        <f t="shared" si="1"/>
        <v>41</v>
      </c>
      <c r="AQ58" s="298">
        <f t="shared" si="1"/>
        <v>42</v>
      </c>
      <c r="AR58" s="298">
        <f t="shared" si="1"/>
        <v>43</v>
      </c>
      <c r="AS58" s="298">
        <f t="shared" si="1"/>
        <v>44</v>
      </c>
      <c r="AT58" s="298">
        <f t="shared" si="1"/>
        <v>45</v>
      </c>
      <c r="AU58" s="298">
        <f t="shared" si="1"/>
        <v>46</v>
      </c>
      <c r="AV58" s="298">
        <f t="shared" si="1"/>
        <v>47</v>
      </c>
      <c r="AW58" s="298">
        <f t="shared" si="1"/>
        <v>48</v>
      </c>
      <c r="AX58" s="298">
        <f t="shared" si="1"/>
        <v>49</v>
      </c>
      <c r="AY58" s="298">
        <f t="shared" si="1"/>
        <v>50</v>
      </c>
      <c r="AZ58" s="298" t="s">
        <v>64</v>
      </c>
    </row>
    <row r="59" spans="1:52" ht="15">
      <c r="A59" s="16" t="s">
        <v>11</v>
      </c>
      <c r="B59" s="300"/>
      <c r="C59" s="300"/>
      <c r="D59" s="300"/>
      <c r="E59" s="300"/>
      <c r="F59" s="300"/>
      <c r="G59" s="300"/>
      <c r="H59" s="300"/>
      <c r="I59" s="300"/>
      <c r="J59" s="300"/>
      <c r="K59" s="300"/>
      <c r="L59" s="300"/>
      <c r="M59" s="300"/>
      <c r="N59" s="300"/>
      <c r="O59" s="300"/>
      <c r="P59" s="300"/>
      <c r="Q59" s="300"/>
      <c r="R59" s="300"/>
      <c r="S59" s="300"/>
      <c r="T59" s="300"/>
      <c r="U59" s="300"/>
      <c r="V59" s="300"/>
      <c r="W59" s="300"/>
      <c r="X59" s="300"/>
      <c r="Y59" s="300"/>
      <c r="Z59" s="300"/>
      <c r="AA59" s="300"/>
      <c r="AB59" s="300"/>
      <c r="AC59" s="300"/>
      <c r="AD59" s="300"/>
      <c r="AE59" s="300"/>
      <c r="AF59" s="300"/>
      <c r="AG59" s="300"/>
      <c r="AH59" s="300"/>
      <c r="AI59" s="300"/>
      <c r="AJ59" s="300"/>
      <c r="AK59" s="300"/>
      <c r="AL59" s="300"/>
      <c r="AM59" s="300"/>
      <c r="AN59" s="300"/>
      <c r="AO59" s="300"/>
      <c r="AP59" s="300"/>
      <c r="AQ59" s="300"/>
      <c r="AR59" s="300"/>
      <c r="AS59" s="300"/>
      <c r="AT59" s="300"/>
      <c r="AU59" s="300"/>
      <c r="AV59" s="300"/>
      <c r="AW59" s="300"/>
      <c r="AX59" s="300"/>
      <c r="AY59" s="300"/>
      <c r="AZ59" s="300"/>
    </row>
    <row r="60" spans="1:52" ht="15.75">
      <c r="A60" s="16" t="s">
        <v>148</v>
      </c>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301"/>
      <c r="AJ60" s="301"/>
      <c r="AK60" s="301"/>
      <c r="AL60" s="301"/>
      <c r="AM60" s="301"/>
      <c r="AN60" s="301"/>
      <c r="AO60" s="301"/>
      <c r="AP60" s="301"/>
      <c r="AQ60" s="301"/>
      <c r="AR60" s="301"/>
      <c r="AS60" s="301"/>
      <c r="AT60" s="301"/>
      <c r="AU60" s="301"/>
      <c r="AV60" s="301"/>
      <c r="AW60" s="301"/>
      <c r="AX60" s="301"/>
      <c r="AY60" s="301"/>
      <c r="AZ60" s="301"/>
    </row>
    <row r="61" spans="1:52" ht="15">
      <c r="A61" s="16" t="s">
        <v>152</v>
      </c>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row>
    <row r="62" spans="1:52" ht="15">
      <c r="A62" s="20"/>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row>
    <row r="63" spans="1:52" ht="15">
      <c r="A63" s="53"/>
      <c r="B63" s="170"/>
      <c r="C63" s="170"/>
      <c r="D63" s="170"/>
      <c r="E63" s="170"/>
      <c r="F63" s="170"/>
      <c r="G63" s="170"/>
      <c r="H63" s="170"/>
      <c r="I63" s="170"/>
      <c r="J63" s="170"/>
      <c r="K63" s="170"/>
      <c r="L63" s="170"/>
      <c r="M63" s="170"/>
      <c r="N63" s="170"/>
      <c r="O63" s="170"/>
      <c r="P63" s="170"/>
      <c r="Q63" s="170"/>
      <c r="R63" s="170"/>
      <c r="S63" s="170"/>
      <c r="T63" s="170"/>
      <c r="U63" s="170"/>
      <c r="V63" s="170"/>
      <c r="W63" s="170"/>
      <c r="X63" s="170"/>
      <c r="Y63" s="170"/>
      <c r="Z63" s="170"/>
      <c r="AA63" s="170"/>
      <c r="AB63" s="170"/>
      <c r="AC63" s="170"/>
      <c r="AD63" s="170"/>
      <c r="AE63" s="170"/>
      <c r="AF63" s="170"/>
      <c r="AG63" s="170"/>
      <c r="AH63" s="170"/>
      <c r="AI63" s="170"/>
      <c r="AJ63" s="170"/>
      <c r="AK63" s="170"/>
      <c r="AL63" s="170"/>
      <c r="AM63" s="170"/>
      <c r="AN63" s="170"/>
      <c r="AO63" s="170"/>
      <c r="AP63" s="170"/>
      <c r="AQ63" s="170"/>
      <c r="AR63" s="170"/>
      <c r="AS63" s="170"/>
      <c r="AT63" s="170"/>
      <c r="AU63" s="170"/>
      <c r="AV63" s="170"/>
      <c r="AW63" s="170"/>
      <c r="AX63" s="170"/>
      <c r="AY63" s="170"/>
      <c r="AZ63" s="170"/>
    </row>
    <row r="64" spans="1:52" ht="15">
      <c r="A64" s="16"/>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row>
    <row r="65" spans="1:52" s="254" customFormat="1" ht="15.75" thickBot="1">
      <c r="A65" s="207"/>
      <c r="B65" s="309"/>
      <c r="C65" s="309"/>
      <c r="D65" s="309"/>
      <c r="E65" s="309"/>
      <c r="F65" s="309"/>
      <c r="G65" s="309"/>
      <c r="H65" s="309"/>
      <c r="I65" s="309"/>
      <c r="J65" s="309"/>
      <c r="K65" s="309"/>
      <c r="L65" s="309"/>
      <c r="M65" s="309"/>
      <c r="N65" s="309"/>
      <c r="O65" s="309"/>
      <c r="P65" s="309"/>
      <c r="Q65" s="309"/>
      <c r="R65" s="309"/>
      <c r="S65" s="309"/>
      <c r="T65" s="309"/>
      <c r="U65" s="309"/>
      <c r="V65" s="309"/>
      <c r="W65" s="309"/>
      <c r="X65" s="309"/>
      <c r="Y65" s="309"/>
      <c r="Z65" s="309"/>
      <c r="AA65" s="309"/>
      <c r="AB65" s="309"/>
      <c r="AC65" s="309"/>
      <c r="AD65" s="309"/>
      <c r="AE65" s="309"/>
      <c r="AF65" s="309"/>
      <c r="AG65" s="309"/>
      <c r="AH65" s="309"/>
      <c r="AI65" s="309"/>
      <c r="AJ65" s="309"/>
      <c r="AK65" s="309"/>
      <c r="AL65" s="309"/>
      <c r="AM65" s="309"/>
      <c r="AN65" s="309"/>
      <c r="AO65" s="309"/>
      <c r="AP65" s="309"/>
      <c r="AQ65" s="309"/>
      <c r="AR65" s="309"/>
      <c r="AS65" s="309"/>
      <c r="AT65" s="309"/>
      <c r="AU65" s="309"/>
      <c r="AV65" s="309"/>
      <c r="AW65" s="309"/>
      <c r="AX65" s="309"/>
      <c r="AY65" s="309"/>
      <c r="AZ65" s="309"/>
    </row>
    <row r="66" spans="1:52" ht="15.75" thickTop="1">
      <c r="A66" s="206" t="s">
        <v>54</v>
      </c>
      <c r="B66" s="249"/>
      <c r="C66" s="249"/>
      <c r="D66" s="249"/>
      <c r="E66" s="249"/>
      <c r="F66" s="249"/>
      <c r="G66" s="249"/>
      <c r="H66" s="249"/>
      <c r="I66" s="249"/>
      <c r="J66" s="249"/>
      <c r="K66" s="249"/>
      <c r="L66" s="249"/>
      <c r="M66" s="249"/>
      <c r="N66" s="249"/>
      <c r="O66" s="249"/>
      <c r="P66" s="249"/>
      <c r="Q66" s="249"/>
      <c r="R66" s="249"/>
      <c r="S66" s="249"/>
      <c r="T66" s="249"/>
      <c r="U66" s="249"/>
      <c r="V66" s="249"/>
      <c r="W66" s="249"/>
      <c r="X66" s="249"/>
      <c r="Y66" s="249"/>
      <c r="Z66" s="249"/>
      <c r="AA66" s="249"/>
      <c r="AB66" s="249"/>
      <c r="AC66" s="249"/>
      <c r="AD66" s="249"/>
      <c r="AE66" s="249"/>
      <c r="AF66" s="249"/>
      <c r="AG66" s="249"/>
      <c r="AH66" s="249"/>
      <c r="AI66" s="249"/>
      <c r="AJ66" s="249"/>
      <c r="AK66" s="249"/>
      <c r="AL66" s="249"/>
      <c r="AM66" s="249"/>
      <c r="AN66" s="249"/>
      <c r="AO66" s="249"/>
      <c r="AP66" s="249"/>
      <c r="AQ66" s="249"/>
      <c r="AR66" s="249"/>
      <c r="AS66" s="249"/>
      <c r="AT66" s="249"/>
      <c r="AU66" s="249"/>
      <c r="AV66" s="249"/>
      <c r="AW66" s="249"/>
      <c r="AX66" s="249"/>
      <c r="AY66" s="249"/>
      <c r="AZ66" s="249"/>
    </row>
    <row r="67" spans="1:52" ht="15">
      <c r="A67" s="16" t="s">
        <v>11</v>
      </c>
      <c r="B67" s="300"/>
      <c r="C67" s="300"/>
      <c r="D67" s="300"/>
      <c r="E67" s="300"/>
      <c r="F67" s="300"/>
      <c r="G67" s="300"/>
      <c r="H67" s="300"/>
      <c r="I67" s="300"/>
      <c r="J67" s="300"/>
      <c r="K67" s="300"/>
      <c r="L67" s="300"/>
      <c r="M67" s="300"/>
      <c r="N67" s="300"/>
      <c r="O67" s="300"/>
      <c r="P67" s="300"/>
      <c r="Q67" s="300"/>
      <c r="R67" s="300"/>
      <c r="S67" s="300"/>
      <c r="T67" s="300"/>
      <c r="U67" s="300"/>
      <c r="V67" s="300"/>
      <c r="W67" s="300"/>
      <c r="X67" s="300"/>
      <c r="Y67" s="300"/>
      <c r="Z67" s="300"/>
      <c r="AA67" s="300"/>
      <c r="AB67" s="300"/>
      <c r="AC67" s="300"/>
      <c r="AD67" s="300"/>
      <c r="AE67" s="300"/>
      <c r="AF67" s="300"/>
      <c r="AG67" s="300"/>
      <c r="AH67" s="300"/>
      <c r="AI67" s="300"/>
      <c r="AJ67" s="300"/>
      <c r="AK67" s="300"/>
      <c r="AL67" s="300"/>
      <c r="AM67" s="300"/>
      <c r="AN67" s="300"/>
      <c r="AO67" s="300"/>
      <c r="AP67" s="300"/>
      <c r="AQ67" s="300"/>
      <c r="AR67" s="300"/>
      <c r="AS67" s="300"/>
      <c r="AT67" s="300"/>
      <c r="AU67" s="300"/>
      <c r="AV67" s="300"/>
      <c r="AW67" s="300"/>
      <c r="AX67" s="300"/>
      <c r="AY67" s="300"/>
      <c r="AZ67" s="300"/>
    </row>
    <row r="68" spans="1:52" ht="15.75">
      <c r="A68" s="16" t="s">
        <v>149</v>
      </c>
      <c r="B68" s="301"/>
      <c r="C68" s="301"/>
      <c r="D68" s="301"/>
      <c r="E68" s="301"/>
      <c r="F68" s="301"/>
      <c r="G68" s="301"/>
      <c r="H68" s="301"/>
      <c r="I68" s="301"/>
      <c r="J68" s="301"/>
      <c r="K68" s="301"/>
      <c r="L68" s="301"/>
      <c r="M68" s="301"/>
      <c r="N68" s="301"/>
      <c r="O68" s="301"/>
      <c r="P68" s="301"/>
      <c r="Q68" s="301"/>
      <c r="R68" s="301"/>
      <c r="S68" s="301"/>
      <c r="T68" s="301"/>
      <c r="U68" s="301"/>
      <c r="V68" s="301"/>
      <c r="W68" s="301"/>
      <c r="X68" s="301"/>
      <c r="Y68" s="301"/>
      <c r="Z68" s="301"/>
      <c r="AA68" s="301"/>
      <c r="AB68" s="301"/>
      <c r="AC68" s="301"/>
      <c r="AD68" s="301"/>
      <c r="AE68" s="301"/>
      <c r="AF68" s="301"/>
      <c r="AG68" s="301"/>
      <c r="AH68" s="301"/>
      <c r="AI68" s="301"/>
      <c r="AJ68" s="301"/>
      <c r="AK68" s="301"/>
      <c r="AL68" s="301"/>
      <c r="AM68" s="301"/>
      <c r="AN68" s="301"/>
      <c r="AO68" s="301"/>
      <c r="AP68" s="301"/>
      <c r="AQ68" s="301"/>
      <c r="AR68" s="301"/>
      <c r="AS68" s="301"/>
      <c r="AT68" s="301"/>
      <c r="AU68" s="301"/>
      <c r="AV68" s="301"/>
      <c r="AW68" s="301"/>
      <c r="AX68" s="301"/>
      <c r="AY68" s="301"/>
      <c r="AZ68" s="301"/>
    </row>
    <row r="69" spans="1:52" ht="15">
      <c r="A69" s="16" t="s">
        <v>154</v>
      </c>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row>
    <row r="70" spans="1:52" ht="15">
      <c r="A70" s="97"/>
      <c r="B70" s="302"/>
      <c r="C70" s="302"/>
      <c r="D70" s="302"/>
      <c r="E70" s="302"/>
      <c r="F70" s="302"/>
      <c r="G70" s="302"/>
      <c r="H70" s="302"/>
      <c r="I70" s="302"/>
      <c r="J70" s="302"/>
      <c r="K70" s="302"/>
      <c r="L70" s="302"/>
      <c r="M70" s="302"/>
      <c r="N70" s="302"/>
      <c r="O70" s="302"/>
      <c r="P70" s="302"/>
      <c r="Q70" s="302"/>
      <c r="R70" s="302"/>
      <c r="S70" s="302"/>
      <c r="T70" s="302"/>
      <c r="U70" s="302"/>
      <c r="V70" s="302"/>
      <c r="W70" s="302"/>
      <c r="X70" s="302"/>
      <c r="Y70" s="302"/>
      <c r="Z70" s="302"/>
      <c r="AA70" s="302"/>
      <c r="AB70" s="302"/>
      <c r="AC70" s="302"/>
      <c r="AD70" s="302"/>
      <c r="AE70" s="302"/>
      <c r="AF70" s="302"/>
      <c r="AG70" s="302"/>
      <c r="AH70" s="302"/>
      <c r="AI70" s="302"/>
      <c r="AJ70" s="302"/>
      <c r="AK70" s="302"/>
      <c r="AL70" s="302"/>
      <c r="AM70" s="302"/>
      <c r="AN70" s="302"/>
      <c r="AO70" s="302"/>
      <c r="AP70" s="302"/>
      <c r="AQ70" s="302"/>
      <c r="AR70" s="302"/>
      <c r="AS70" s="302"/>
      <c r="AT70" s="302"/>
      <c r="AU70" s="302"/>
      <c r="AV70" s="302"/>
      <c r="AW70" s="302"/>
      <c r="AX70" s="302"/>
      <c r="AY70" s="302"/>
      <c r="AZ70" s="302"/>
    </row>
    <row r="71" spans="1:52" ht="15">
      <c r="A71" s="29"/>
      <c r="B71" s="170"/>
      <c r="C71" s="170"/>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P71" s="170"/>
      <c r="AQ71" s="170"/>
      <c r="AR71" s="170"/>
      <c r="AS71" s="170"/>
      <c r="AT71" s="170"/>
      <c r="AU71" s="170"/>
      <c r="AV71" s="170"/>
      <c r="AW71" s="170"/>
      <c r="AX71" s="170"/>
      <c r="AY71" s="170"/>
      <c r="AZ71" s="170"/>
    </row>
    <row r="72" spans="1:52" ht="15">
      <c r="A72" s="16"/>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row>
    <row r="73" spans="1:52" s="254" customFormat="1" ht="15.75" thickBot="1">
      <c r="A73" s="207"/>
      <c r="B73" s="309"/>
      <c r="C73" s="309"/>
      <c r="D73" s="309"/>
      <c r="E73" s="309"/>
      <c r="F73" s="309"/>
      <c r="G73" s="309"/>
      <c r="H73" s="309"/>
      <c r="I73" s="309"/>
      <c r="J73" s="309"/>
      <c r="K73" s="309"/>
      <c r="L73" s="309"/>
      <c r="M73" s="309"/>
      <c r="N73" s="309"/>
      <c r="O73" s="309"/>
      <c r="P73" s="309"/>
      <c r="Q73" s="309"/>
      <c r="R73" s="309"/>
      <c r="S73" s="309"/>
      <c r="T73" s="309"/>
      <c r="U73" s="309"/>
      <c r="V73" s="309"/>
      <c r="W73" s="309"/>
      <c r="X73" s="309"/>
      <c r="Y73" s="309"/>
      <c r="Z73" s="309"/>
      <c r="AA73" s="309"/>
      <c r="AB73" s="309"/>
      <c r="AC73" s="309"/>
      <c r="AD73" s="309"/>
      <c r="AE73" s="309"/>
      <c r="AF73" s="309"/>
      <c r="AG73" s="309"/>
      <c r="AH73" s="309"/>
      <c r="AI73" s="309"/>
      <c r="AJ73" s="309"/>
      <c r="AK73" s="309"/>
      <c r="AL73" s="309"/>
      <c r="AM73" s="309"/>
      <c r="AN73" s="309"/>
      <c r="AO73" s="309"/>
      <c r="AP73" s="309"/>
      <c r="AQ73" s="309"/>
      <c r="AR73" s="309"/>
      <c r="AS73" s="309"/>
      <c r="AT73" s="309"/>
      <c r="AU73" s="309"/>
      <c r="AV73" s="309"/>
      <c r="AW73" s="309"/>
      <c r="AX73" s="309"/>
      <c r="AY73" s="309"/>
      <c r="AZ73" s="309"/>
    </row>
    <row r="74" spans="1:52" ht="15.75" thickTop="1">
      <c r="A74" s="206" t="s">
        <v>55</v>
      </c>
      <c r="B74" s="249"/>
      <c r="C74" s="249"/>
      <c r="D74" s="249"/>
      <c r="E74" s="249"/>
      <c r="F74" s="249"/>
      <c r="G74" s="249"/>
      <c r="H74" s="249"/>
      <c r="I74" s="249"/>
      <c r="J74" s="249"/>
      <c r="K74" s="249"/>
      <c r="L74" s="249"/>
      <c r="M74" s="249"/>
      <c r="N74" s="249"/>
      <c r="O74" s="249"/>
      <c r="P74" s="249"/>
      <c r="Q74" s="249"/>
      <c r="R74" s="249"/>
      <c r="S74" s="249"/>
      <c r="T74" s="249"/>
      <c r="U74" s="249"/>
      <c r="V74" s="249"/>
      <c r="W74" s="249"/>
      <c r="X74" s="249"/>
      <c r="Y74" s="249"/>
      <c r="Z74" s="249"/>
      <c r="AA74" s="249"/>
      <c r="AB74" s="249"/>
      <c r="AC74" s="249"/>
      <c r="AD74" s="249"/>
      <c r="AE74" s="249"/>
      <c r="AF74" s="249"/>
      <c r="AG74" s="249"/>
      <c r="AH74" s="249"/>
      <c r="AI74" s="249"/>
      <c r="AJ74" s="249"/>
      <c r="AK74" s="249"/>
      <c r="AL74" s="249"/>
      <c r="AM74" s="249"/>
      <c r="AN74" s="249"/>
      <c r="AO74" s="249"/>
      <c r="AP74" s="249"/>
      <c r="AQ74" s="249"/>
      <c r="AR74" s="249"/>
      <c r="AS74" s="249"/>
      <c r="AT74" s="249"/>
      <c r="AU74" s="249"/>
      <c r="AV74" s="249"/>
      <c r="AW74" s="249"/>
      <c r="AX74" s="249"/>
      <c r="AY74" s="249"/>
      <c r="AZ74" s="249"/>
    </row>
    <row r="75" spans="1:52" ht="15">
      <c r="A75" s="16" t="s">
        <v>11</v>
      </c>
      <c r="B75" s="300"/>
      <c r="C75" s="300"/>
      <c r="D75" s="300"/>
      <c r="E75" s="300"/>
      <c r="F75" s="300"/>
      <c r="G75" s="300"/>
      <c r="H75" s="300"/>
      <c r="I75" s="300"/>
      <c r="J75" s="300"/>
      <c r="K75" s="300"/>
      <c r="L75" s="300"/>
      <c r="M75" s="300"/>
      <c r="N75" s="300"/>
      <c r="O75" s="300"/>
      <c r="P75" s="300"/>
      <c r="Q75" s="300"/>
      <c r="R75" s="300"/>
      <c r="S75" s="300"/>
      <c r="T75" s="300"/>
      <c r="U75" s="300"/>
      <c r="V75" s="300"/>
      <c r="W75" s="300"/>
      <c r="X75" s="300"/>
      <c r="Y75" s="300"/>
      <c r="Z75" s="300"/>
      <c r="AA75" s="300"/>
      <c r="AB75" s="300"/>
      <c r="AC75" s="300"/>
      <c r="AD75" s="300"/>
      <c r="AE75" s="300"/>
      <c r="AF75" s="300"/>
      <c r="AG75" s="300"/>
      <c r="AH75" s="300"/>
      <c r="AI75" s="300"/>
      <c r="AJ75" s="300"/>
      <c r="AK75" s="300"/>
      <c r="AL75" s="300"/>
      <c r="AM75" s="300"/>
      <c r="AN75" s="300"/>
      <c r="AO75" s="300"/>
      <c r="AP75" s="300"/>
      <c r="AQ75" s="300"/>
      <c r="AR75" s="300"/>
      <c r="AS75" s="300"/>
      <c r="AT75" s="300"/>
      <c r="AU75" s="300"/>
      <c r="AV75" s="300"/>
      <c r="AW75" s="300"/>
      <c r="AX75" s="300"/>
      <c r="AY75" s="300"/>
      <c r="AZ75" s="300"/>
    </row>
    <row r="76" spans="1:52" ht="15.75">
      <c r="A76" s="16" t="s">
        <v>130</v>
      </c>
      <c r="B76" s="301"/>
      <c r="C76" s="301"/>
      <c r="D76" s="301"/>
      <c r="E76" s="301"/>
      <c r="F76" s="301"/>
      <c r="G76" s="301"/>
      <c r="H76" s="301"/>
      <c r="I76" s="301"/>
      <c r="J76" s="301"/>
      <c r="K76" s="301"/>
      <c r="L76" s="301"/>
      <c r="M76" s="301"/>
      <c r="N76" s="301"/>
      <c r="O76" s="301"/>
      <c r="P76" s="301"/>
      <c r="Q76" s="301"/>
      <c r="R76" s="301"/>
      <c r="S76" s="301"/>
      <c r="T76" s="301"/>
      <c r="U76" s="301"/>
      <c r="V76" s="301"/>
      <c r="W76" s="301"/>
      <c r="X76" s="301"/>
      <c r="Y76" s="301"/>
      <c r="Z76" s="301"/>
      <c r="AA76" s="301"/>
      <c r="AB76" s="301"/>
      <c r="AC76" s="301"/>
      <c r="AD76" s="301"/>
      <c r="AE76" s="301"/>
      <c r="AF76" s="301"/>
      <c r="AG76" s="301"/>
      <c r="AH76" s="301"/>
      <c r="AI76" s="301"/>
      <c r="AJ76" s="301"/>
      <c r="AK76" s="301"/>
      <c r="AL76" s="301"/>
      <c r="AM76" s="301"/>
      <c r="AN76" s="301"/>
      <c r="AO76" s="301"/>
      <c r="AP76" s="301"/>
      <c r="AQ76" s="301"/>
      <c r="AR76" s="301"/>
      <c r="AS76" s="301"/>
      <c r="AT76" s="301"/>
      <c r="AU76" s="301"/>
      <c r="AV76" s="301"/>
      <c r="AW76" s="301"/>
      <c r="AX76" s="301"/>
      <c r="AY76" s="301"/>
      <c r="AZ76" s="301"/>
    </row>
    <row r="77" spans="1:52" ht="15">
      <c r="A77" s="97"/>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row>
    <row r="78" spans="1:52" ht="15">
      <c r="A78" s="29"/>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row>
    <row r="79" spans="1:52" ht="15">
      <c r="A79" s="16"/>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row>
    <row r="80" spans="1:52" s="254" customFormat="1" ht="15.75" thickBot="1">
      <c r="A80" s="207"/>
      <c r="B80" s="305"/>
      <c r="C80" s="305"/>
      <c r="D80" s="305"/>
      <c r="E80" s="305"/>
      <c r="F80" s="305"/>
      <c r="G80" s="305"/>
      <c r="H80" s="305"/>
      <c r="I80" s="305"/>
      <c r="J80" s="305"/>
      <c r="K80" s="305"/>
      <c r="L80" s="305"/>
      <c r="M80" s="305"/>
      <c r="N80" s="305"/>
      <c r="O80" s="305"/>
      <c r="P80" s="305"/>
      <c r="Q80" s="305"/>
      <c r="R80" s="305"/>
      <c r="S80" s="305"/>
      <c r="T80" s="305"/>
      <c r="U80" s="305"/>
      <c r="V80" s="305"/>
      <c r="W80" s="305"/>
      <c r="X80" s="305"/>
      <c r="Y80" s="305"/>
      <c r="Z80" s="305"/>
      <c r="AA80" s="305"/>
      <c r="AB80" s="305"/>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5"/>
      <c r="AY80" s="305"/>
      <c r="AZ80" s="305"/>
    </row>
    <row r="81" spans="1:52" ht="15.75" thickTop="1">
      <c r="A81" s="206" t="s">
        <v>56</v>
      </c>
      <c r="B81" s="310"/>
      <c r="C81" s="310"/>
      <c r="D81" s="310"/>
      <c r="E81" s="310"/>
      <c r="F81" s="310"/>
      <c r="G81" s="310"/>
      <c r="H81" s="310"/>
      <c r="I81" s="310"/>
      <c r="J81" s="310"/>
      <c r="K81" s="310"/>
      <c r="L81" s="310"/>
      <c r="M81" s="310"/>
      <c r="N81" s="310"/>
      <c r="O81" s="310"/>
      <c r="P81" s="310"/>
      <c r="Q81" s="310"/>
      <c r="R81" s="310"/>
      <c r="S81" s="310"/>
      <c r="T81" s="310"/>
      <c r="U81" s="310"/>
      <c r="V81" s="310"/>
      <c r="W81" s="310"/>
      <c r="X81" s="310"/>
      <c r="Y81" s="310"/>
      <c r="Z81" s="310"/>
      <c r="AA81" s="310"/>
      <c r="AB81" s="310"/>
      <c r="AC81" s="310"/>
      <c r="AD81" s="310"/>
      <c r="AE81" s="310"/>
      <c r="AF81" s="310"/>
      <c r="AG81" s="310"/>
      <c r="AH81" s="310"/>
      <c r="AI81" s="310"/>
      <c r="AJ81" s="310"/>
      <c r="AK81" s="310"/>
      <c r="AL81" s="310"/>
      <c r="AM81" s="310"/>
      <c r="AN81" s="310"/>
      <c r="AO81" s="310"/>
      <c r="AP81" s="310"/>
      <c r="AQ81" s="310"/>
      <c r="AR81" s="310"/>
      <c r="AS81" s="310"/>
      <c r="AT81" s="310"/>
      <c r="AU81" s="310"/>
      <c r="AV81" s="310"/>
      <c r="AW81" s="310"/>
      <c r="AX81" s="310"/>
      <c r="AY81" s="310"/>
      <c r="AZ81" s="310"/>
    </row>
    <row r="82" spans="1:52" ht="15">
      <c r="A82" s="16" t="s">
        <v>11</v>
      </c>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row>
    <row r="83" spans="1:52" ht="15">
      <c r="A83" s="16" t="s">
        <v>87</v>
      </c>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row>
    <row r="84" spans="1:52" ht="15">
      <c r="A84" s="97"/>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row>
    <row r="85" spans="1:52" s="254" customFormat="1" ht="15.75" thickBot="1">
      <c r="A85" s="207"/>
      <c r="B85" s="312"/>
      <c r="C85" s="312"/>
      <c r="D85" s="312"/>
      <c r="E85" s="312"/>
      <c r="F85" s="312"/>
      <c r="G85" s="312"/>
      <c r="H85" s="312"/>
      <c r="I85" s="312"/>
      <c r="J85" s="312"/>
      <c r="K85" s="312"/>
      <c r="L85" s="312"/>
      <c r="M85" s="312"/>
      <c r="N85" s="312"/>
      <c r="O85" s="312"/>
      <c r="P85" s="312"/>
      <c r="Q85" s="312"/>
      <c r="R85" s="312"/>
      <c r="S85" s="312"/>
      <c r="T85" s="312"/>
      <c r="U85" s="312"/>
      <c r="V85" s="312"/>
      <c r="W85" s="312"/>
      <c r="X85" s="312"/>
      <c r="Y85" s="312"/>
      <c r="Z85" s="312"/>
      <c r="AA85" s="312"/>
      <c r="AB85" s="312"/>
      <c r="AC85" s="312"/>
      <c r="AD85" s="312"/>
      <c r="AE85" s="312"/>
      <c r="AF85" s="312"/>
      <c r="AG85" s="312"/>
      <c r="AH85" s="312"/>
      <c r="AI85" s="312"/>
      <c r="AJ85" s="312"/>
      <c r="AK85" s="312"/>
      <c r="AL85" s="312"/>
      <c r="AM85" s="312"/>
      <c r="AN85" s="312"/>
      <c r="AO85" s="312"/>
      <c r="AP85" s="312"/>
      <c r="AQ85" s="312"/>
      <c r="AR85" s="312"/>
      <c r="AS85" s="312"/>
      <c r="AT85" s="312"/>
      <c r="AU85" s="312"/>
      <c r="AV85" s="312"/>
      <c r="AW85" s="312"/>
      <c r="AX85" s="312"/>
      <c r="AY85" s="312"/>
      <c r="AZ85" s="312"/>
    </row>
    <row r="86" spans="1:52" ht="15.75" thickTop="1">
      <c r="A86" s="320" t="s">
        <v>198</v>
      </c>
      <c r="B86" s="242"/>
      <c r="C86" s="242"/>
      <c r="D86" s="242"/>
      <c r="E86" s="242"/>
      <c r="F86" s="242"/>
      <c r="G86" s="242"/>
      <c r="H86" s="242"/>
      <c r="I86" s="242"/>
      <c r="J86" s="242"/>
      <c r="K86" s="242"/>
      <c r="L86" s="242"/>
      <c r="M86" s="242"/>
      <c r="N86" s="242"/>
      <c r="O86" s="242"/>
      <c r="P86" s="242"/>
      <c r="Q86" s="242"/>
      <c r="R86" s="242"/>
      <c r="S86" s="242"/>
      <c r="T86" s="242"/>
      <c r="U86" s="242"/>
      <c r="V86" s="242"/>
      <c r="W86" s="242"/>
      <c r="X86" s="242"/>
      <c r="Y86" s="242"/>
      <c r="Z86" s="242"/>
      <c r="AA86" s="242"/>
      <c r="AB86" s="242"/>
      <c r="AC86" s="242"/>
      <c r="AD86" s="242"/>
      <c r="AE86" s="242"/>
      <c r="AF86" s="242"/>
      <c r="AG86" s="242"/>
      <c r="AH86" s="242"/>
      <c r="AI86" s="242"/>
      <c r="AJ86" s="242"/>
      <c r="AK86" s="242"/>
      <c r="AL86" s="242"/>
      <c r="AM86" s="242"/>
      <c r="AN86" s="242"/>
      <c r="AO86" s="242"/>
      <c r="AP86" s="242"/>
      <c r="AQ86" s="242"/>
      <c r="AR86" s="242"/>
      <c r="AS86" s="242"/>
      <c r="AT86" s="242"/>
      <c r="AU86" s="242"/>
      <c r="AV86" s="242"/>
      <c r="AW86" s="242"/>
      <c r="AX86" s="242"/>
      <c r="AY86" s="242"/>
      <c r="AZ86" s="242"/>
    </row>
    <row r="87" spans="1:52" ht="15">
      <c r="A87" s="321" t="s">
        <v>11</v>
      </c>
      <c r="B87" s="322"/>
      <c r="C87" s="322"/>
      <c r="D87" s="322"/>
      <c r="E87" s="322"/>
      <c r="F87" s="322"/>
      <c r="G87" s="322"/>
      <c r="H87" s="322"/>
      <c r="I87" s="322"/>
      <c r="J87" s="322"/>
      <c r="K87" s="322"/>
      <c r="L87" s="322"/>
      <c r="M87" s="322"/>
      <c r="N87" s="322"/>
      <c r="O87" s="322"/>
      <c r="P87" s="322"/>
      <c r="Q87" s="322"/>
      <c r="R87" s="322"/>
      <c r="S87" s="322"/>
      <c r="T87" s="322"/>
      <c r="U87" s="322"/>
      <c r="V87" s="322"/>
      <c r="W87" s="322"/>
      <c r="X87" s="322"/>
      <c r="Y87" s="322"/>
      <c r="Z87" s="322"/>
      <c r="AA87" s="322"/>
      <c r="AB87" s="322"/>
      <c r="AC87" s="322"/>
      <c r="AD87" s="322"/>
      <c r="AE87" s="322"/>
      <c r="AF87" s="322"/>
      <c r="AG87" s="322"/>
      <c r="AH87" s="322"/>
      <c r="AI87" s="322"/>
      <c r="AJ87" s="322"/>
      <c r="AK87" s="322"/>
      <c r="AL87" s="322"/>
      <c r="AM87" s="322"/>
      <c r="AN87" s="322"/>
      <c r="AO87" s="322"/>
      <c r="AP87" s="322"/>
      <c r="AQ87" s="322"/>
      <c r="AR87" s="322"/>
      <c r="AS87" s="322"/>
      <c r="AT87" s="322"/>
      <c r="AU87" s="322"/>
      <c r="AV87" s="322"/>
      <c r="AW87" s="322"/>
      <c r="AX87" s="322"/>
      <c r="AY87" s="322"/>
      <c r="AZ87" s="322"/>
    </row>
    <row r="88" spans="1:52" ht="15">
      <c r="A88" s="321" t="s">
        <v>63</v>
      </c>
      <c r="B88" s="322"/>
      <c r="C88" s="322"/>
      <c r="D88" s="322"/>
      <c r="E88" s="322"/>
      <c r="F88" s="322"/>
      <c r="G88" s="322"/>
      <c r="H88" s="322"/>
      <c r="I88" s="322"/>
      <c r="J88" s="322"/>
      <c r="K88" s="322"/>
      <c r="L88" s="322"/>
      <c r="M88" s="322"/>
      <c r="N88" s="322"/>
      <c r="O88" s="322"/>
      <c r="P88" s="322"/>
      <c r="Q88" s="322"/>
      <c r="R88" s="322"/>
      <c r="S88" s="322"/>
      <c r="T88" s="322"/>
      <c r="U88" s="322"/>
      <c r="V88" s="322"/>
      <c r="W88" s="322"/>
      <c r="X88" s="322"/>
      <c r="Y88" s="322"/>
      <c r="Z88" s="322"/>
      <c r="AA88" s="322"/>
      <c r="AB88" s="322"/>
      <c r="AC88" s="322"/>
      <c r="AD88" s="322"/>
      <c r="AE88" s="322"/>
      <c r="AF88" s="322"/>
      <c r="AG88" s="322"/>
      <c r="AH88" s="322"/>
      <c r="AI88" s="322"/>
      <c r="AJ88" s="322"/>
      <c r="AK88" s="322"/>
      <c r="AL88" s="322"/>
      <c r="AM88" s="322"/>
      <c r="AN88" s="322"/>
      <c r="AO88" s="322"/>
      <c r="AP88" s="322"/>
      <c r="AQ88" s="322"/>
      <c r="AR88" s="322"/>
      <c r="AS88" s="322"/>
      <c r="AT88" s="322"/>
      <c r="AU88" s="322"/>
      <c r="AV88" s="322"/>
      <c r="AW88" s="322"/>
      <c r="AX88" s="322"/>
      <c r="AY88" s="322"/>
      <c r="AZ88" s="322"/>
    </row>
    <row r="89" spans="1:52" ht="15">
      <c r="A89" s="321" t="s">
        <v>199</v>
      </c>
      <c r="B89" s="322"/>
      <c r="C89" s="322"/>
      <c r="D89" s="322"/>
      <c r="E89" s="322"/>
      <c r="F89" s="322"/>
      <c r="G89" s="322"/>
      <c r="H89" s="322"/>
      <c r="I89" s="322"/>
      <c r="J89" s="322"/>
      <c r="K89" s="322"/>
      <c r="L89" s="322"/>
      <c r="M89" s="322"/>
      <c r="N89" s="322"/>
      <c r="O89" s="322"/>
      <c r="P89" s="322"/>
      <c r="Q89" s="322"/>
      <c r="R89" s="322"/>
      <c r="S89" s="322"/>
      <c r="T89" s="322"/>
      <c r="U89" s="322"/>
      <c r="V89" s="322"/>
      <c r="W89" s="322"/>
      <c r="X89" s="322"/>
      <c r="Y89" s="322"/>
      <c r="Z89" s="322"/>
      <c r="AA89" s="322"/>
      <c r="AB89" s="322"/>
      <c r="AC89" s="322"/>
      <c r="AD89" s="322"/>
      <c r="AE89" s="322"/>
      <c r="AF89" s="322"/>
      <c r="AG89" s="322"/>
      <c r="AH89" s="322"/>
      <c r="AI89" s="322"/>
      <c r="AJ89" s="322"/>
      <c r="AK89" s="322"/>
      <c r="AL89" s="322"/>
      <c r="AM89" s="322"/>
      <c r="AN89" s="322"/>
      <c r="AO89" s="322"/>
      <c r="AP89" s="322"/>
      <c r="AQ89" s="322"/>
      <c r="AR89" s="322"/>
      <c r="AS89" s="322"/>
      <c r="AT89" s="322"/>
      <c r="AU89" s="322"/>
      <c r="AV89" s="322"/>
      <c r="AW89" s="322"/>
      <c r="AX89" s="322"/>
      <c r="AY89" s="322"/>
      <c r="AZ89" s="322"/>
    </row>
    <row r="90" spans="1:52" ht="15">
      <c r="A90" s="321" t="s">
        <v>200</v>
      </c>
      <c r="B90" s="322"/>
      <c r="C90" s="322"/>
      <c r="D90" s="322"/>
      <c r="E90" s="322"/>
      <c r="F90" s="322"/>
      <c r="G90" s="322"/>
      <c r="H90" s="322"/>
      <c r="I90" s="322"/>
      <c r="J90" s="322"/>
      <c r="K90" s="322"/>
      <c r="L90" s="322"/>
      <c r="M90" s="322"/>
      <c r="N90" s="322"/>
      <c r="O90" s="322"/>
      <c r="P90" s="322"/>
      <c r="Q90" s="322"/>
      <c r="R90" s="322"/>
      <c r="S90" s="322"/>
      <c r="T90" s="322"/>
      <c r="U90" s="322"/>
      <c r="V90" s="322"/>
      <c r="W90" s="322"/>
      <c r="X90" s="322"/>
      <c r="Y90" s="322"/>
      <c r="Z90" s="322"/>
      <c r="AA90" s="322"/>
      <c r="AB90" s="322"/>
      <c r="AC90" s="322"/>
      <c r="AD90" s="322"/>
      <c r="AE90" s="322"/>
      <c r="AF90" s="322"/>
      <c r="AG90" s="322"/>
      <c r="AH90" s="322"/>
      <c r="AI90" s="322"/>
      <c r="AJ90" s="322"/>
      <c r="AK90" s="322"/>
      <c r="AL90" s="322"/>
      <c r="AM90" s="322"/>
      <c r="AN90" s="322"/>
      <c r="AO90" s="322"/>
      <c r="AP90" s="322"/>
      <c r="AQ90" s="322"/>
      <c r="AR90" s="322"/>
      <c r="AS90" s="322"/>
      <c r="AT90" s="322"/>
      <c r="AU90" s="322"/>
      <c r="AV90" s="322"/>
      <c r="AW90" s="322"/>
      <c r="AX90" s="322"/>
      <c r="AY90" s="322"/>
      <c r="AZ90" s="322"/>
    </row>
    <row r="91" spans="1:52" ht="15">
      <c r="A91" s="97"/>
      <c r="B91" s="322"/>
      <c r="C91" s="322"/>
      <c r="D91" s="322"/>
      <c r="E91" s="322"/>
      <c r="F91" s="322"/>
      <c r="G91" s="322"/>
      <c r="H91" s="322"/>
      <c r="I91" s="322"/>
      <c r="J91" s="322"/>
      <c r="K91" s="322"/>
      <c r="L91" s="322"/>
      <c r="M91" s="322"/>
      <c r="N91" s="322"/>
      <c r="O91" s="322"/>
      <c r="P91" s="322"/>
      <c r="Q91" s="322"/>
      <c r="R91" s="322"/>
      <c r="S91" s="322"/>
      <c r="T91" s="322"/>
      <c r="U91" s="322"/>
      <c r="V91" s="322"/>
      <c r="W91" s="322"/>
      <c r="X91" s="322"/>
      <c r="Y91" s="322"/>
      <c r="Z91" s="322"/>
      <c r="AA91" s="322"/>
      <c r="AB91" s="322"/>
      <c r="AC91" s="322"/>
      <c r="AD91" s="322"/>
      <c r="AE91" s="322"/>
      <c r="AF91" s="322"/>
      <c r="AG91" s="322"/>
      <c r="AH91" s="322"/>
      <c r="AI91" s="322"/>
      <c r="AJ91" s="322"/>
      <c r="AK91" s="322"/>
      <c r="AL91" s="322"/>
      <c r="AM91" s="322"/>
      <c r="AN91" s="322"/>
      <c r="AO91" s="322"/>
      <c r="AP91" s="322"/>
      <c r="AQ91" s="322"/>
      <c r="AR91" s="322"/>
      <c r="AS91" s="322"/>
      <c r="AT91" s="322"/>
      <c r="AU91" s="322"/>
      <c r="AV91" s="322"/>
      <c r="AW91" s="322"/>
      <c r="AX91" s="322"/>
      <c r="AY91" s="322"/>
      <c r="AZ91" s="322"/>
    </row>
    <row r="92" spans="1:52" ht="15">
      <c r="A92" s="20"/>
      <c r="B92" s="322"/>
      <c r="C92" s="322"/>
      <c r="D92" s="322"/>
      <c r="E92" s="322"/>
      <c r="F92" s="322"/>
      <c r="G92" s="322"/>
      <c r="H92" s="322"/>
      <c r="I92" s="322"/>
      <c r="J92" s="322"/>
      <c r="K92" s="322"/>
      <c r="L92" s="322"/>
      <c r="M92" s="322"/>
      <c r="N92" s="322"/>
      <c r="O92" s="322"/>
      <c r="P92" s="322"/>
      <c r="Q92" s="322"/>
      <c r="R92" s="322"/>
      <c r="S92" s="322"/>
      <c r="T92" s="322"/>
      <c r="U92" s="322"/>
      <c r="V92" s="322"/>
      <c r="W92" s="322"/>
      <c r="X92" s="322"/>
      <c r="Y92" s="322"/>
      <c r="Z92" s="322"/>
      <c r="AA92" s="322"/>
      <c r="AB92" s="322"/>
      <c r="AC92" s="322"/>
      <c r="AD92" s="322"/>
      <c r="AE92" s="322"/>
      <c r="AF92" s="322"/>
      <c r="AG92" s="322"/>
      <c r="AH92" s="322"/>
      <c r="AI92" s="322"/>
      <c r="AJ92" s="322"/>
      <c r="AK92" s="322"/>
      <c r="AL92" s="322"/>
      <c r="AM92" s="322"/>
      <c r="AN92" s="322"/>
      <c r="AO92" s="322"/>
      <c r="AP92" s="322"/>
      <c r="AQ92" s="322"/>
      <c r="AR92" s="322"/>
      <c r="AS92" s="322"/>
      <c r="AT92" s="322"/>
      <c r="AU92" s="322"/>
      <c r="AV92" s="322"/>
      <c r="AW92" s="322"/>
      <c r="AX92" s="322"/>
      <c r="AY92" s="322"/>
      <c r="AZ92" s="322"/>
    </row>
    <row r="93" spans="1:52" ht="15">
      <c r="A93" s="229"/>
      <c r="B93" s="322"/>
      <c r="C93" s="322"/>
      <c r="D93" s="322"/>
      <c r="E93" s="322"/>
      <c r="F93" s="322"/>
      <c r="G93" s="322"/>
      <c r="H93" s="322"/>
      <c r="I93" s="322"/>
      <c r="J93" s="322"/>
      <c r="K93" s="322"/>
      <c r="L93" s="322"/>
      <c r="M93" s="322"/>
      <c r="N93" s="322"/>
      <c r="O93" s="322"/>
      <c r="P93" s="322"/>
      <c r="Q93" s="322"/>
      <c r="R93" s="322"/>
      <c r="S93" s="322"/>
      <c r="T93" s="322"/>
      <c r="U93" s="322"/>
      <c r="V93" s="322"/>
      <c r="W93" s="322"/>
      <c r="X93" s="322"/>
      <c r="Y93" s="322"/>
      <c r="Z93" s="322"/>
      <c r="AA93" s="322"/>
      <c r="AB93" s="322"/>
      <c r="AC93" s="322"/>
      <c r="AD93" s="322"/>
      <c r="AE93" s="322"/>
      <c r="AF93" s="322"/>
      <c r="AG93" s="322"/>
      <c r="AH93" s="322"/>
      <c r="AI93" s="322"/>
      <c r="AJ93" s="322"/>
      <c r="AK93" s="322"/>
      <c r="AL93" s="322"/>
      <c r="AM93" s="322"/>
      <c r="AN93" s="322"/>
      <c r="AO93" s="322"/>
      <c r="AP93" s="322"/>
      <c r="AQ93" s="322"/>
      <c r="AR93" s="322"/>
      <c r="AS93" s="322"/>
      <c r="AT93" s="322"/>
      <c r="AU93" s="322"/>
      <c r="AV93" s="322"/>
      <c r="AW93" s="322"/>
      <c r="AX93" s="322"/>
      <c r="AY93" s="322"/>
      <c r="AZ93" s="322"/>
    </row>
    <row r="94" spans="1:52" ht="15">
      <c r="A94" s="29"/>
      <c r="B94" s="322"/>
      <c r="C94" s="322"/>
      <c r="D94" s="322"/>
      <c r="E94" s="322"/>
      <c r="F94" s="322"/>
      <c r="G94" s="322"/>
      <c r="H94" s="322"/>
      <c r="I94" s="322"/>
      <c r="J94" s="322"/>
      <c r="K94" s="322"/>
      <c r="L94" s="322"/>
      <c r="M94" s="322"/>
      <c r="N94" s="322"/>
      <c r="O94" s="322"/>
      <c r="P94" s="322"/>
      <c r="Q94" s="322"/>
      <c r="R94" s="322"/>
      <c r="S94" s="322"/>
      <c r="T94" s="322"/>
      <c r="U94" s="322"/>
      <c r="V94" s="322"/>
      <c r="W94" s="322"/>
      <c r="X94" s="322"/>
      <c r="Y94" s="322"/>
      <c r="Z94" s="322"/>
      <c r="AA94" s="322"/>
      <c r="AB94" s="322"/>
      <c r="AC94" s="322"/>
      <c r="AD94" s="322"/>
      <c r="AE94" s="322"/>
      <c r="AF94" s="322"/>
      <c r="AG94" s="322"/>
      <c r="AH94" s="322"/>
      <c r="AI94" s="322"/>
      <c r="AJ94" s="322"/>
      <c r="AK94" s="322"/>
      <c r="AL94" s="322"/>
      <c r="AM94" s="322"/>
      <c r="AN94" s="322"/>
      <c r="AO94" s="322"/>
      <c r="AP94" s="322"/>
      <c r="AQ94" s="322"/>
      <c r="AR94" s="322"/>
      <c r="AS94" s="322"/>
      <c r="AT94" s="322"/>
      <c r="AU94" s="322"/>
      <c r="AV94" s="322"/>
      <c r="AW94" s="322"/>
      <c r="AX94" s="322"/>
      <c r="AY94" s="322"/>
      <c r="AZ94" s="322"/>
    </row>
    <row r="95" spans="1:52" s="254" customFormat="1" ht="15.75" thickBot="1">
      <c r="A95" s="207"/>
      <c r="B95" s="312"/>
      <c r="C95" s="312"/>
      <c r="D95" s="312"/>
      <c r="E95" s="312"/>
      <c r="F95" s="312"/>
      <c r="G95" s="312"/>
      <c r="H95" s="312"/>
      <c r="I95" s="312"/>
      <c r="J95" s="312"/>
      <c r="K95" s="312"/>
      <c r="L95" s="312"/>
      <c r="M95" s="312"/>
      <c r="N95" s="312"/>
      <c r="O95" s="312"/>
      <c r="P95" s="312"/>
      <c r="Q95" s="312"/>
      <c r="R95" s="312"/>
      <c r="S95" s="312"/>
      <c r="T95" s="312"/>
      <c r="U95" s="312"/>
      <c r="V95" s="312"/>
      <c r="W95" s="312"/>
      <c r="X95" s="312"/>
      <c r="Y95" s="312"/>
      <c r="Z95" s="312"/>
      <c r="AA95" s="312"/>
      <c r="AB95" s="312"/>
      <c r="AC95" s="312"/>
      <c r="AD95" s="312"/>
      <c r="AE95" s="312"/>
      <c r="AF95" s="312"/>
      <c r="AG95" s="312"/>
      <c r="AH95" s="312"/>
      <c r="AI95" s="312"/>
      <c r="AJ95" s="312"/>
      <c r="AK95" s="312"/>
      <c r="AL95" s="312"/>
      <c r="AM95" s="312"/>
      <c r="AN95" s="312"/>
      <c r="AO95" s="312"/>
      <c r="AP95" s="312"/>
      <c r="AQ95" s="312"/>
      <c r="AR95" s="312"/>
      <c r="AS95" s="312"/>
      <c r="AT95" s="312"/>
      <c r="AU95" s="312"/>
      <c r="AV95" s="312"/>
      <c r="AW95" s="312"/>
      <c r="AX95" s="312"/>
      <c r="AY95" s="312"/>
      <c r="AZ95" s="312"/>
    </row>
    <row r="96" spans="1:52" ht="15.75" thickTop="1">
      <c r="A96" s="206" t="s">
        <v>57</v>
      </c>
      <c r="B96" s="311"/>
      <c r="C96" s="311"/>
      <c r="D96" s="311"/>
      <c r="E96" s="311"/>
      <c r="F96" s="311"/>
      <c r="G96" s="311"/>
      <c r="H96" s="311"/>
      <c r="I96" s="311"/>
      <c r="J96" s="311"/>
      <c r="K96" s="311"/>
      <c r="L96" s="311"/>
      <c r="M96" s="311"/>
      <c r="N96" s="311"/>
      <c r="O96" s="311"/>
      <c r="P96" s="311"/>
      <c r="Q96" s="311"/>
      <c r="R96" s="311"/>
      <c r="S96" s="311"/>
      <c r="T96" s="311"/>
      <c r="U96" s="311"/>
      <c r="V96" s="311"/>
      <c r="W96" s="311"/>
      <c r="X96" s="311"/>
      <c r="Y96" s="311"/>
      <c r="Z96" s="311"/>
      <c r="AA96" s="311"/>
      <c r="AB96" s="311"/>
      <c r="AC96" s="311"/>
      <c r="AD96" s="311"/>
      <c r="AE96" s="311"/>
      <c r="AF96" s="311"/>
      <c r="AG96" s="311"/>
      <c r="AH96" s="311"/>
      <c r="AI96" s="311"/>
      <c r="AJ96" s="311"/>
      <c r="AK96" s="311"/>
      <c r="AL96" s="311"/>
      <c r="AM96" s="311"/>
      <c r="AN96" s="311"/>
      <c r="AO96" s="311"/>
      <c r="AP96" s="311"/>
      <c r="AQ96" s="311"/>
      <c r="AR96" s="311"/>
      <c r="AS96" s="311"/>
      <c r="AT96" s="311"/>
      <c r="AU96" s="311"/>
      <c r="AV96" s="311"/>
      <c r="AW96" s="311"/>
      <c r="AX96" s="311"/>
      <c r="AY96" s="311"/>
      <c r="AZ96" s="311"/>
    </row>
    <row r="97" spans="1:52" ht="15">
      <c r="A97" s="102" t="s">
        <v>11</v>
      </c>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row>
    <row r="98" spans="1:52" ht="15">
      <c r="A98" s="96" t="s">
        <v>89</v>
      </c>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row>
    <row r="99" spans="1:52" ht="15">
      <c r="A99" s="16" t="s">
        <v>58</v>
      </c>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row>
    <row r="100" spans="1:52" ht="15">
      <c r="A100" s="53" t="s">
        <v>183</v>
      </c>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row>
    <row r="101" spans="1:52" ht="15">
      <c r="A101" s="97" t="s">
        <v>201</v>
      </c>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row>
    <row r="102" spans="1:52" ht="15">
      <c r="A102" s="105" t="s">
        <v>86</v>
      </c>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row>
    <row r="103" spans="1:52" ht="15">
      <c r="A103" s="105" t="s">
        <v>193</v>
      </c>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row>
    <row r="104" spans="2:52" ht="15">
      <c r="B104" s="300"/>
      <c r="C104" s="300"/>
      <c r="D104" s="300"/>
      <c r="E104" s="300"/>
      <c r="F104" s="300"/>
      <c r="G104" s="300"/>
      <c r="H104" s="300"/>
      <c r="I104" s="300"/>
      <c r="J104" s="300"/>
      <c r="K104" s="300"/>
      <c r="L104" s="300"/>
      <c r="M104" s="300"/>
      <c r="N104" s="300"/>
      <c r="O104" s="300"/>
      <c r="P104" s="300"/>
      <c r="Q104" s="300"/>
      <c r="R104" s="300"/>
      <c r="S104" s="300"/>
      <c r="T104" s="300"/>
      <c r="U104" s="300"/>
      <c r="V104" s="300"/>
      <c r="W104" s="300"/>
      <c r="X104" s="300"/>
      <c r="Y104" s="300"/>
      <c r="Z104" s="300"/>
      <c r="AA104" s="300"/>
      <c r="AB104" s="300"/>
      <c r="AC104" s="300"/>
      <c r="AD104" s="300"/>
      <c r="AE104" s="300"/>
      <c r="AF104" s="300"/>
      <c r="AG104" s="300"/>
      <c r="AH104" s="300"/>
      <c r="AI104" s="300"/>
      <c r="AJ104" s="300"/>
      <c r="AK104" s="300"/>
      <c r="AL104" s="300"/>
      <c r="AM104" s="300"/>
      <c r="AN104" s="300"/>
      <c r="AO104" s="300"/>
      <c r="AP104" s="300"/>
      <c r="AQ104" s="300"/>
      <c r="AR104" s="300"/>
      <c r="AS104" s="300"/>
      <c r="AT104" s="300"/>
      <c r="AU104" s="300"/>
      <c r="AV104" s="300"/>
      <c r="AW104" s="300"/>
      <c r="AX104" s="300"/>
      <c r="AY104" s="300"/>
      <c r="AZ104" s="300"/>
    </row>
    <row r="105" spans="1:52" ht="15.75">
      <c r="A105" s="105"/>
      <c r="B105" s="301"/>
      <c r="C105" s="301"/>
      <c r="D105" s="301"/>
      <c r="E105" s="301"/>
      <c r="F105" s="301"/>
      <c r="G105" s="301"/>
      <c r="H105" s="301"/>
      <c r="I105" s="301"/>
      <c r="J105" s="301"/>
      <c r="K105" s="301"/>
      <c r="L105" s="301"/>
      <c r="M105" s="301"/>
      <c r="N105" s="301"/>
      <c r="O105" s="301"/>
      <c r="P105" s="301"/>
      <c r="Q105" s="301"/>
      <c r="R105" s="301"/>
      <c r="S105" s="301"/>
      <c r="T105" s="301"/>
      <c r="U105" s="301"/>
      <c r="V105" s="301"/>
      <c r="W105" s="301"/>
      <c r="X105" s="301"/>
      <c r="Y105" s="301"/>
      <c r="Z105" s="301"/>
      <c r="AA105" s="301"/>
      <c r="AB105" s="301"/>
      <c r="AC105" s="301"/>
      <c r="AD105" s="301"/>
      <c r="AE105" s="301"/>
      <c r="AF105" s="301"/>
      <c r="AG105" s="301"/>
      <c r="AH105" s="301"/>
      <c r="AI105" s="301"/>
      <c r="AJ105" s="301"/>
      <c r="AK105" s="301"/>
      <c r="AL105" s="301"/>
      <c r="AM105" s="301"/>
      <c r="AN105" s="301"/>
      <c r="AO105" s="301"/>
      <c r="AP105" s="301"/>
      <c r="AQ105" s="301"/>
      <c r="AR105" s="301"/>
      <c r="AS105" s="301"/>
      <c r="AT105" s="301"/>
      <c r="AU105" s="301"/>
      <c r="AV105" s="301"/>
      <c r="AW105" s="301"/>
      <c r="AX105" s="301"/>
      <c r="AY105" s="301"/>
      <c r="AZ105" s="301"/>
    </row>
    <row r="106" spans="1:52" ht="15">
      <c r="A106" s="105"/>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row>
    <row r="107" spans="1:52" ht="15">
      <c r="A107" s="105"/>
      <c r="B107" s="302"/>
      <c r="C107" s="302"/>
      <c r="D107" s="302"/>
      <c r="E107" s="302"/>
      <c r="F107" s="302"/>
      <c r="G107" s="302"/>
      <c r="H107" s="302"/>
      <c r="I107" s="302"/>
      <c r="J107" s="302"/>
      <c r="K107" s="302"/>
      <c r="L107" s="302"/>
      <c r="M107" s="302"/>
      <c r="N107" s="302"/>
      <c r="O107" s="302"/>
      <c r="P107" s="302"/>
      <c r="Q107" s="302"/>
      <c r="R107" s="302"/>
      <c r="S107" s="302"/>
      <c r="T107" s="302"/>
      <c r="U107" s="302"/>
      <c r="V107" s="302"/>
      <c r="W107" s="302"/>
      <c r="X107" s="302"/>
      <c r="Y107" s="302"/>
      <c r="Z107" s="302"/>
      <c r="AA107" s="302"/>
      <c r="AB107" s="302"/>
      <c r="AC107" s="302"/>
      <c r="AD107" s="302"/>
      <c r="AE107" s="302"/>
      <c r="AF107" s="302"/>
      <c r="AG107" s="302"/>
      <c r="AH107" s="302"/>
      <c r="AI107" s="302"/>
      <c r="AJ107" s="302"/>
      <c r="AK107" s="302"/>
      <c r="AL107" s="302"/>
      <c r="AM107" s="302"/>
      <c r="AN107" s="302"/>
      <c r="AO107" s="302"/>
      <c r="AP107" s="302"/>
      <c r="AQ107" s="302"/>
      <c r="AR107" s="302"/>
      <c r="AS107" s="302"/>
      <c r="AT107" s="302"/>
      <c r="AU107" s="302"/>
      <c r="AV107" s="302"/>
      <c r="AW107" s="302"/>
      <c r="AX107" s="302"/>
      <c r="AY107" s="302"/>
      <c r="AZ107" s="302"/>
    </row>
    <row r="108" spans="1:52" ht="15">
      <c r="A108" s="105"/>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row>
    <row r="109" spans="1:52" ht="15">
      <c r="A109" s="105"/>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row>
    <row r="110" spans="1:52" ht="15">
      <c r="A110" s="105"/>
      <c r="B110" s="302"/>
      <c r="C110" s="302"/>
      <c r="D110" s="302"/>
      <c r="E110" s="302"/>
      <c r="F110" s="302"/>
      <c r="G110" s="302"/>
      <c r="H110" s="302"/>
      <c r="I110" s="302"/>
      <c r="J110" s="302"/>
      <c r="K110" s="302"/>
      <c r="L110" s="302"/>
      <c r="M110" s="302"/>
      <c r="N110" s="302"/>
      <c r="O110" s="302"/>
      <c r="P110" s="302"/>
      <c r="Q110" s="302"/>
      <c r="R110" s="302"/>
      <c r="S110" s="302"/>
      <c r="T110" s="302"/>
      <c r="U110" s="302"/>
      <c r="V110" s="302"/>
      <c r="W110" s="302"/>
      <c r="X110" s="302"/>
      <c r="Y110" s="302"/>
      <c r="Z110" s="302"/>
      <c r="AA110" s="302"/>
      <c r="AB110" s="302"/>
      <c r="AC110" s="302"/>
      <c r="AD110" s="302"/>
      <c r="AE110" s="302"/>
      <c r="AF110" s="302"/>
      <c r="AG110" s="302"/>
      <c r="AH110" s="302"/>
      <c r="AI110" s="302"/>
      <c r="AJ110" s="302"/>
      <c r="AK110" s="302"/>
      <c r="AL110" s="302"/>
      <c r="AM110" s="302"/>
      <c r="AN110" s="302"/>
      <c r="AO110" s="302"/>
      <c r="AP110" s="302"/>
      <c r="AQ110" s="302"/>
      <c r="AR110" s="302"/>
      <c r="AS110" s="302"/>
      <c r="AT110" s="302"/>
      <c r="AU110" s="302"/>
      <c r="AV110" s="302"/>
      <c r="AW110" s="302"/>
      <c r="AX110" s="302"/>
      <c r="AY110" s="302"/>
      <c r="AZ110" s="302"/>
    </row>
    <row r="111" spans="1:52" ht="15">
      <c r="A111" s="105"/>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c r="AW111" s="66"/>
      <c r="AX111" s="66"/>
      <c r="AY111" s="66"/>
      <c r="AZ111" s="66"/>
    </row>
    <row r="112" spans="1:52" ht="15">
      <c r="A112" s="105"/>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row>
    <row r="113" spans="1:52" ht="15">
      <c r="A113" s="105"/>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row>
    <row r="114" spans="1:52" ht="15">
      <c r="A114" s="105"/>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row>
    <row r="115" spans="1:52" ht="15">
      <c r="A115" s="105"/>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row>
    <row r="116" spans="1:52" s="254" customFormat="1" ht="15.75" thickBot="1">
      <c r="A116" s="207"/>
      <c r="B116" s="303"/>
      <c r="C116" s="303"/>
      <c r="D116" s="303"/>
      <c r="E116" s="303"/>
      <c r="F116" s="303"/>
      <c r="G116" s="303"/>
      <c r="H116" s="303"/>
      <c r="I116" s="303"/>
      <c r="J116" s="303"/>
      <c r="K116" s="303"/>
      <c r="L116" s="303"/>
      <c r="M116" s="303"/>
      <c r="N116" s="303"/>
      <c r="O116" s="303"/>
      <c r="P116" s="303"/>
      <c r="Q116" s="303"/>
      <c r="R116" s="303"/>
      <c r="S116" s="303"/>
      <c r="T116" s="303"/>
      <c r="U116" s="303"/>
      <c r="V116" s="303"/>
      <c r="W116" s="303"/>
      <c r="X116" s="303"/>
      <c r="Y116" s="303"/>
      <c r="Z116" s="303"/>
      <c r="AA116" s="303"/>
      <c r="AB116" s="303"/>
      <c r="AC116" s="303"/>
      <c r="AD116" s="303"/>
      <c r="AE116" s="303"/>
      <c r="AF116" s="303"/>
      <c r="AG116" s="303"/>
      <c r="AH116" s="303"/>
      <c r="AI116" s="303"/>
      <c r="AJ116" s="303"/>
      <c r="AK116" s="303"/>
      <c r="AL116" s="303"/>
      <c r="AM116" s="303"/>
      <c r="AN116" s="303"/>
      <c r="AO116" s="303"/>
      <c r="AP116" s="303"/>
      <c r="AQ116" s="303"/>
      <c r="AR116" s="303"/>
      <c r="AS116" s="303"/>
      <c r="AT116" s="303"/>
      <c r="AU116" s="303"/>
      <c r="AV116" s="303"/>
      <c r="AW116" s="303"/>
      <c r="AX116" s="303"/>
      <c r="AY116" s="303"/>
      <c r="AZ116" s="303"/>
    </row>
    <row r="117" spans="1:52" ht="15.75" thickTop="1">
      <c r="A117" s="206" t="s">
        <v>59</v>
      </c>
      <c r="B117" s="298">
        <v>1</v>
      </c>
      <c r="C117" s="298">
        <f>+B117+1</f>
        <v>2</v>
      </c>
      <c r="D117" s="298">
        <f aca="true" t="shared" si="2" ref="D117:AY117">+C117+1</f>
        <v>3</v>
      </c>
      <c r="E117" s="298">
        <f t="shared" si="2"/>
        <v>4</v>
      </c>
      <c r="F117" s="298">
        <f t="shared" si="2"/>
        <v>5</v>
      </c>
      <c r="G117" s="298">
        <f t="shared" si="2"/>
        <v>6</v>
      </c>
      <c r="H117" s="298">
        <f t="shared" si="2"/>
        <v>7</v>
      </c>
      <c r="I117" s="298">
        <f t="shared" si="2"/>
        <v>8</v>
      </c>
      <c r="J117" s="298">
        <f t="shared" si="2"/>
        <v>9</v>
      </c>
      <c r="K117" s="298">
        <f t="shared" si="2"/>
        <v>10</v>
      </c>
      <c r="L117" s="298">
        <f t="shared" si="2"/>
        <v>11</v>
      </c>
      <c r="M117" s="298">
        <f t="shared" si="2"/>
        <v>12</v>
      </c>
      <c r="N117" s="298">
        <f t="shared" si="2"/>
        <v>13</v>
      </c>
      <c r="O117" s="298">
        <f t="shared" si="2"/>
        <v>14</v>
      </c>
      <c r="P117" s="298">
        <f t="shared" si="2"/>
        <v>15</v>
      </c>
      <c r="Q117" s="298">
        <f t="shared" si="2"/>
        <v>16</v>
      </c>
      <c r="R117" s="298">
        <f t="shared" si="2"/>
        <v>17</v>
      </c>
      <c r="S117" s="298">
        <f t="shared" si="2"/>
        <v>18</v>
      </c>
      <c r="T117" s="298">
        <f t="shared" si="2"/>
        <v>19</v>
      </c>
      <c r="U117" s="298">
        <f t="shared" si="2"/>
        <v>20</v>
      </c>
      <c r="V117" s="298">
        <f t="shared" si="2"/>
        <v>21</v>
      </c>
      <c r="W117" s="298">
        <f t="shared" si="2"/>
        <v>22</v>
      </c>
      <c r="X117" s="298">
        <f t="shared" si="2"/>
        <v>23</v>
      </c>
      <c r="Y117" s="298">
        <f t="shared" si="2"/>
        <v>24</v>
      </c>
      <c r="Z117" s="298">
        <f t="shared" si="2"/>
        <v>25</v>
      </c>
      <c r="AA117" s="298">
        <f t="shared" si="2"/>
        <v>26</v>
      </c>
      <c r="AB117" s="298">
        <f t="shared" si="2"/>
        <v>27</v>
      </c>
      <c r="AC117" s="298">
        <f t="shared" si="2"/>
        <v>28</v>
      </c>
      <c r="AD117" s="298">
        <f t="shared" si="2"/>
        <v>29</v>
      </c>
      <c r="AE117" s="298">
        <f t="shared" si="2"/>
        <v>30</v>
      </c>
      <c r="AF117" s="298">
        <f t="shared" si="2"/>
        <v>31</v>
      </c>
      <c r="AG117" s="298">
        <f t="shared" si="2"/>
        <v>32</v>
      </c>
      <c r="AH117" s="298">
        <f t="shared" si="2"/>
        <v>33</v>
      </c>
      <c r="AI117" s="298">
        <f t="shared" si="2"/>
        <v>34</v>
      </c>
      <c r="AJ117" s="298">
        <f t="shared" si="2"/>
        <v>35</v>
      </c>
      <c r="AK117" s="298">
        <f t="shared" si="2"/>
        <v>36</v>
      </c>
      <c r="AL117" s="298">
        <f t="shared" si="2"/>
        <v>37</v>
      </c>
      <c r="AM117" s="298">
        <f t="shared" si="2"/>
        <v>38</v>
      </c>
      <c r="AN117" s="298">
        <f t="shared" si="2"/>
        <v>39</v>
      </c>
      <c r="AO117" s="298">
        <f t="shared" si="2"/>
        <v>40</v>
      </c>
      <c r="AP117" s="298">
        <f t="shared" si="2"/>
        <v>41</v>
      </c>
      <c r="AQ117" s="298">
        <f t="shared" si="2"/>
        <v>42</v>
      </c>
      <c r="AR117" s="298">
        <f t="shared" si="2"/>
        <v>43</v>
      </c>
      <c r="AS117" s="298">
        <f t="shared" si="2"/>
        <v>44</v>
      </c>
      <c r="AT117" s="298">
        <f t="shared" si="2"/>
        <v>45</v>
      </c>
      <c r="AU117" s="298">
        <f t="shared" si="2"/>
        <v>46</v>
      </c>
      <c r="AV117" s="298">
        <f t="shared" si="2"/>
        <v>47</v>
      </c>
      <c r="AW117" s="298">
        <f t="shared" si="2"/>
        <v>48</v>
      </c>
      <c r="AX117" s="298">
        <f t="shared" si="2"/>
        <v>49</v>
      </c>
      <c r="AY117" s="298">
        <f t="shared" si="2"/>
        <v>50</v>
      </c>
      <c r="AZ117" s="298" t="s">
        <v>64</v>
      </c>
    </row>
    <row r="118" spans="1:52" ht="15">
      <c r="A118" s="16" t="s">
        <v>11</v>
      </c>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c r="AS118" s="66"/>
      <c r="AT118" s="66"/>
      <c r="AU118" s="66"/>
      <c r="AV118" s="66"/>
      <c r="AW118" s="66"/>
      <c r="AX118" s="66"/>
      <c r="AY118" s="66"/>
      <c r="AZ118" s="66"/>
    </row>
    <row r="119" spans="1:52" ht="15">
      <c r="A119" s="16" t="s">
        <v>131</v>
      </c>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c r="AT119" s="66"/>
      <c r="AU119" s="66"/>
      <c r="AV119" s="66"/>
      <c r="AW119" s="66"/>
      <c r="AX119" s="66"/>
      <c r="AY119" s="66"/>
      <c r="AZ119" s="66"/>
    </row>
    <row r="120" spans="1:52" ht="15">
      <c r="A120" s="238" t="s">
        <v>60</v>
      </c>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c r="AS120" s="66"/>
      <c r="AT120" s="66"/>
      <c r="AU120" s="66"/>
      <c r="AV120" s="66"/>
      <c r="AW120" s="66"/>
      <c r="AX120" s="66"/>
      <c r="AY120" s="66"/>
      <c r="AZ120" s="66"/>
    </row>
    <row r="121" spans="1:52" ht="15">
      <c r="A121" s="96" t="s">
        <v>94</v>
      </c>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6"/>
      <c r="AS121" s="66"/>
      <c r="AT121" s="66"/>
      <c r="AU121" s="66"/>
      <c r="AV121" s="66"/>
      <c r="AW121" s="66"/>
      <c r="AX121" s="66"/>
      <c r="AY121" s="66"/>
      <c r="AZ121" s="66"/>
    </row>
    <row r="122" spans="1:52" ht="15">
      <c r="A122" s="292" t="s">
        <v>196</v>
      </c>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c r="AT122" s="66"/>
      <c r="AU122" s="66"/>
      <c r="AV122" s="66"/>
      <c r="AW122" s="66"/>
      <c r="AX122" s="66"/>
      <c r="AY122" s="66"/>
      <c r="AZ122" s="66"/>
    </row>
    <row r="123" spans="1:52" ht="15">
      <c r="A123" s="96" t="s">
        <v>184</v>
      </c>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c r="AQ123" s="66"/>
      <c r="AR123" s="66"/>
      <c r="AS123" s="66"/>
      <c r="AT123" s="66"/>
      <c r="AU123" s="66"/>
      <c r="AV123" s="66"/>
      <c r="AW123" s="66"/>
      <c r="AX123" s="66"/>
      <c r="AY123" s="66"/>
      <c r="AZ123" s="66"/>
    </row>
    <row r="124" spans="1:52" ht="15">
      <c r="A124" s="53" t="s">
        <v>62</v>
      </c>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c r="AQ124" s="66"/>
      <c r="AR124" s="66"/>
      <c r="AS124" s="66"/>
      <c r="AT124" s="66"/>
      <c r="AU124" s="66"/>
      <c r="AV124" s="66"/>
      <c r="AW124" s="66"/>
      <c r="AX124" s="66"/>
      <c r="AY124" s="66"/>
      <c r="AZ124" s="66"/>
    </row>
    <row r="125" spans="1:52" ht="15">
      <c r="A125" s="105" t="s">
        <v>61</v>
      </c>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c r="AQ125" s="66"/>
      <c r="AR125" s="66"/>
      <c r="AS125" s="66"/>
      <c r="AT125" s="66"/>
      <c r="AU125" s="66"/>
      <c r="AV125" s="66"/>
      <c r="AW125" s="66"/>
      <c r="AX125" s="66"/>
      <c r="AY125" s="66"/>
      <c r="AZ125" s="66"/>
    </row>
    <row r="126" spans="1:52" ht="15">
      <c r="A126" s="96" t="s">
        <v>185</v>
      </c>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c r="AQ126" s="66"/>
      <c r="AR126" s="66"/>
      <c r="AS126" s="66"/>
      <c r="AT126" s="66"/>
      <c r="AU126" s="66"/>
      <c r="AV126" s="66"/>
      <c r="AW126" s="66"/>
      <c r="AX126" s="66"/>
      <c r="AY126" s="66"/>
      <c r="AZ126" s="66"/>
    </row>
    <row r="127" spans="1:52" ht="15">
      <c r="A127" s="105" t="s">
        <v>186</v>
      </c>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c r="AS127" s="66"/>
      <c r="AT127" s="66"/>
      <c r="AU127" s="66"/>
      <c r="AV127" s="66"/>
      <c r="AW127" s="66"/>
      <c r="AX127" s="66"/>
      <c r="AY127" s="66"/>
      <c r="AZ127" s="66"/>
    </row>
    <row r="128" spans="1:52" ht="15">
      <c r="A128" s="97"/>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c r="AS128" s="66"/>
      <c r="AT128" s="66"/>
      <c r="AU128" s="66"/>
      <c r="AV128" s="66"/>
      <c r="AW128" s="66"/>
      <c r="AX128" s="66"/>
      <c r="AY128" s="66"/>
      <c r="AZ128" s="66"/>
    </row>
    <row r="129" spans="1:52" ht="15">
      <c r="A129" s="105"/>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c r="AQ129" s="66"/>
      <c r="AR129" s="66"/>
      <c r="AS129" s="66"/>
      <c r="AT129" s="66"/>
      <c r="AU129" s="66"/>
      <c r="AV129" s="66"/>
      <c r="AW129" s="66"/>
      <c r="AX129" s="66"/>
      <c r="AY129" s="66"/>
      <c r="AZ129" s="66"/>
    </row>
    <row r="130" spans="1:52" ht="15">
      <c r="A130" s="105"/>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c r="AQ130" s="66"/>
      <c r="AR130" s="66"/>
      <c r="AS130" s="66"/>
      <c r="AT130" s="66"/>
      <c r="AU130" s="66"/>
      <c r="AV130" s="66"/>
      <c r="AW130" s="66"/>
      <c r="AX130" s="66"/>
      <c r="AY130" s="66"/>
      <c r="AZ130" s="66"/>
    </row>
    <row r="131" spans="1:52" ht="15">
      <c r="A131" s="105"/>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c r="AP131" s="66"/>
      <c r="AQ131" s="66"/>
      <c r="AR131" s="66"/>
      <c r="AS131" s="66"/>
      <c r="AT131" s="66"/>
      <c r="AU131" s="66"/>
      <c r="AV131" s="66"/>
      <c r="AW131" s="66"/>
      <c r="AX131" s="66"/>
      <c r="AY131" s="66"/>
      <c r="AZ131" s="66"/>
    </row>
    <row r="132" spans="1:52" ht="15">
      <c r="A132" s="105"/>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c r="AQ132" s="66"/>
      <c r="AR132" s="66"/>
      <c r="AS132" s="66"/>
      <c r="AT132" s="66"/>
      <c r="AU132" s="66"/>
      <c r="AV132" s="66"/>
      <c r="AW132" s="66"/>
      <c r="AX132" s="66"/>
      <c r="AY132" s="66"/>
      <c r="AZ132" s="66"/>
    </row>
    <row r="133" spans="1:52" ht="15">
      <c r="A133" s="105"/>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c r="AQ133" s="66"/>
      <c r="AR133" s="66"/>
      <c r="AS133" s="66"/>
      <c r="AT133" s="66"/>
      <c r="AU133" s="66"/>
      <c r="AV133" s="66"/>
      <c r="AW133" s="66"/>
      <c r="AX133" s="66"/>
      <c r="AY133" s="66"/>
      <c r="AZ133" s="66"/>
    </row>
    <row r="134" spans="1:52" ht="15">
      <c r="A134" s="105"/>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66"/>
      <c r="AV134" s="66"/>
      <c r="AW134" s="66"/>
      <c r="AX134" s="66"/>
      <c r="AY134" s="66"/>
      <c r="AZ134" s="66"/>
    </row>
    <row r="135" spans="1:52" ht="15">
      <c r="A135" s="105"/>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c r="AS135" s="66"/>
      <c r="AT135" s="66"/>
      <c r="AU135" s="66"/>
      <c r="AV135" s="66"/>
      <c r="AW135" s="66"/>
      <c r="AX135" s="66"/>
      <c r="AY135" s="66"/>
      <c r="AZ135" s="66"/>
    </row>
    <row r="136" spans="1:52" ht="15">
      <c r="A136" s="105"/>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c r="AQ136" s="66"/>
      <c r="AR136" s="66"/>
      <c r="AS136" s="66"/>
      <c r="AT136" s="66"/>
      <c r="AU136" s="66"/>
      <c r="AV136" s="66"/>
      <c r="AW136" s="66"/>
      <c r="AX136" s="66"/>
      <c r="AY136" s="66"/>
      <c r="AZ136" s="66"/>
    </row>
    <row r="137" spans="1:52" ht="15">
      <c r="A137" s="105"/>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c r="AP137" s="66"/>
      <c r="AQ137" s="66"/>
      <c r="AR137" s="66"/>
      <c r="AS137" s="66"/>
      <c r="AT137" s="66"/>
      <c r="AU137" s="66"/>
      <c r="AV137" s="66"/>
      <c r="AW137" s="66"/>
      <c r="AX137" s="66"/>
      <c r="AY137" s="66"/>
      <c r="AZ137" s="66"/>
    </row>
    <row r="138" spans="1:52" ht="15">
      <c r="A138" s="105"/>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c r="AP138" s="66"/>
      <c r="AQ138" s="66"/>
      <c r="AR138" s="66"/>
      <c r="AS138" s="66"/>
      <c r="AT138" s="66"/>
      <c r="AU138" s="66"/>
      <c r="AV138" s="66"/>
      <c r="AW138" s="66"/>
      <c r="AX138" s="66"/>
      <c r="AY138" s="66"/>
      <c r="AZ138" s="66"/>
    </row>
    <row r="139" spans="1:52" ht="15">
      <c r="A139" s="105"/>
      <c r="B139" s="300"/>
      <c r="C139" s="300"/>
      <c r="D139" s="300"/>
      <c r="E139" s="300"/>
      <c r="F139" s="300"/>
      <c r="G139" s="300"/>
      <c r="H139" s="300"/>
      <c r="I139" s="300"/>
      <c r="J139" s="300"/>
      <c r="K139" s="300"/>
      <c r="L139" s="300"/>
      <c r="M139" s="300"/>
      <c r="N139" s="300"/>
      <c r="O139" s="300"/>
      <c r="P139" s="300"/>
      <c r="Q139" s="300"/>
      <c r="R139" s="300"/>
      <c r="S139" s="300"/>
      <c r="T139" s="300"/>
      <c r="U139" s="300"/>
      <c r="V139" s="300"/>
      <c r="W139" s="300"/>
      <c r="X139" s="300"/>
      <c r="Y139" s="300"/>
      <c r="Z139" s="300"/>
      <c r="AA139" s="300"/>
      <c r="AB139" s="300"/>
      <c r="AC139" s="300"/>
      <c r="AD139" s="300"/>
      <c r="AE139" s="300"/>
      <c r="AF139" s="300"/>
      <c r="AG139" s="300"/>
      <c r="AH139" s="300"/>
      <c r="AI139" s="300"/>
      <c r="AJ139" s="300"/>
      <c r="AK139" s="300"/>
      <c r="AL139" s="300"/>
      <c r="AM139" s="300"/>
      <c r="AN139" s="300"/>
      <c r="AO139" s="300"/>
      <c r="AP139" s="300"/>
      <c r="AQ139" s="300"/>
      <c r="AR139" s="300"/>
      <c r="AS139" s="300"/>
      <c r="AT139" s="300"/>
      <c r="AU139" s="300"/>
      <c r="AV139" s="300"/>
      <c r="AW139" s="300"/>
      <c r="AX139" s="300"/>
      <c r="AY139" s="300"/>
      <c r="AZ139" s="300"/>
    </row>
    <row r="140" spans="1:52" ht="15">
      <c r="A140" s="105"/>
      <c r="B140" s="302"/>
      <c r="C140" s="302"/>
      <c r="D140" s="302"/>
      <c r="E140" s="302"/>
      <c r="F140" s="302"/>
      <c r="G140" s="302"/>
      <c r="H140" s="302"/>
      <c r="I140" s="302"/>
      <c r="J140" s="302"/>
      <c r="K140" s="302"/>
      <c r="L140" s="302"/>
      <c r="M140" s="302"/>
      <c r="N140" s="302"/>
      <c r="O140" s="302"/>
      <c r="P140" s="302"/>
      <c r="Q140" s="302"/>
      <c r="R140" s="302"/>
      <c r="S140" s="302"/>
      <c r="T140" s="302"/>
      <c r="U140" s="302"/>
      <c r="V140" s="302"/>
      <c r="W140" s="302"/>
      <c r="X140" s="302"/>
      <c r="Y140" s="302"/>
      <c r="Z140" s="302"/>
      <c r="AA140" s="302"/>
      <c r="AB140" s="302"/>
      <c r="AC140" s="302"/>
      <c r="AD140" s="302"/>
      <c r="AE140" s="302"/>
      <c r="AF140" s="302"/>
      <c r="AG140" s="302"/>
      <c r="AH140" s="302"/>
      <c r="AI140" s="302"/>
      <c r="AJ140" s="302"/>
      <c r="AK140" s="302"/>
      <c r="AL140" s="302"/>
      <c r="AM140" s="302"/>
      <c r="AN140" s="302"/>
      <c r="AO140" s="302"/>
      <c r="AP140" s="302"/>
      <c r="AQ140" s="302"/>
      <c r="AR140" s="302"/>
      <c r="AS140" s="302"/>
      <c r="AT140" s="302"/>
      <c r="AU140" s="302"/>
      <c r="AV140" s="302"/>
      <c r="AW140" s="302"/>
      <c r="AX140" s="302"/>
      <c r="AY140" s="302"/>
      <c r="AZ140" s="302"/>
    </row>
    <row r="141" spans="1:52" ht="15">
      <c r="A141" s="105"/>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c r="AP141" s="66"/>
      <c r="AQ141" s="66"/>
      <c r="AR141" s="66"/>
      <c r="AS141" s="66"/>
      <c r="AT141" s="66"/>
      <c r="AU141" s="66"/>
      <c r="AV141" s="66"/>
      <c r="AW141" s="66"/>
      <c r="AX141" s="66"/>
      <c r="AY141" s="66"/>
      <c r="AZ141" s="66"/>
    </row>
    <row r="142" spans="1:52" ht="15">
      <c r="A142" s="105"/>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c r="AP142" s="66"/>
      <c r="AQ142" s="66"/>
      <c r="AR142" s="66"/>
      <c r="AS142" s="66"/>
      <c r="AT142" s="66"/>
      <c r="AU142" s="66"/>
      <c r="AV142" s="66"/>
      <c r="AW142" s="66"/>
      <c r="AX142" s="66"/>
      <c r="AY142" s="66"/>
      <c r="AZ142" s="66"/>
    </row>
    <row r="143" spans="1:52" ht="15">
      <c r="A143" s="105"/>
      <c r="B143" s="302"/>
      <c r="C143" s="302"/>
      <c r="D143" s="302"/>
      <c r="E143" s="302"/>
      <c r="F143" s="302"/>
      <c r="G143" s="302"/>
      <c r="H143" s="302"/>
      <c r="I143" s="302"/>
      <c r="J143" s="302"/>
      <c r="K143" s="302"/>
      <c r="L143" s="302"/>
      <c r="M143" s="302"/>
      <c r="N143" s="302"/>
      <c r="O143" s="302"/>
      <c r="P143" s="302"/>
      <c r="Q143" s="302"/>
      <c r="R143" s="302"/>
      <c r="S143" s="302"/>
      <c r="T143" s="302"/>
      <c r="U143" s="302"/>
      <c r="V143" s="302"/>
      <c r="W143" s="302"/>
      <c r="X143" s="302"/>
      <c r="Y143" s="302"/>
      <c r="Z143" s="302"/>
      <c r="AA143" s="302"/>
      <c r="AB143" s="302"/>
      <c r="AC143" s="302"/>
      <c r="AD143" s="302"/>
      <c r="AE143" s="302"/>
      <c r="AF143" s="302"/>
      <c r="AG143" s="302"/>
      <c r="AH143" s="302"/>
      <c r="AI143" s="302"/>
      <c r="AJ143" s="302"/>
      <c r="AK143" s="302"/>
      <c r="AL143" s="302"/>
      <c r="AM143" s="302"/>
      <c r="AN143" s="302"/>
      <c r="AO143" s="302"/>
      <c r="AP143" s="302"/>
      <c r="AQ143" s="302"/>
      <c r="AR143" s="302"/>
      <c r="AS143" s="302"/>
      <c r="AT143" s="302"/>
      <c r="AU143" s="302"/>
      <c r="AV143" s="302"/>
      <c r="AW143" s="302"/>
      <c r="AX143" s="302"/>
      <c r="AY143" s="302"/>
      <c r="AZ143" s="302"/>
    </row>
    <row r="144" spans="1:52" ht="15">
      <c r="A144" s="105"/>
      <c r="B144" s="302"/>
      <c r="C144" s="302"/>
      <c r="D144" s="302"/>
      <c r="E144" s="302"/>
      <c r="F144" s="302"/>
      <c r="G144" s="302"/>
      <c r="H144" s="302"/>
      <c r="I144" s="302"/>
      <c r="J144" s="302"/>
      <c r="K144" s="302"/>
      <c r="L144" s="302"/>
      <c r="M144" s="302"/>
      <c r="N144" s="302"/>
      <c r="O144" s="302"/>
      <c r="P144" s="302"/>
      <c r="Q144" s="302"/>
      <c r="R144" s="302"/>
      <c r="S144" s="302"/>
      <c r="T144" s="302"/>
      <c r="U144" s="302"/>
      <c r="V144" s="302"/>
      <c r="W144" s="302"/>
      <c r="X144" s="302"/>
      <c r="Y144" s="302"/>
      <c r="Z144" s="302"/>
      <c r="AA144" s="302"/>
      <c r="AB144" s="302"/>
      <c r="AC144" s="302"/>
      <c r="AD144" s="302"/>
      <c r="AE144" s="302"/>
      <c r="AF144" s="302"/>
      <c r="AG144" s="302"/>
      <c r="AH144" s="302"/>
      <c r="AI144" s="302"/>
      <c r="AJ144" s="302"/>
      <c r="AK144" s="302"/>
      <c r="AL144" s="302"/>
      <c r="AM144" s="302"/>
      <c r="AN144" s="302"/>
      <c r="AO144" s="302"/>
      <c r="AP144" s="302"/>
      <c r="AQ144" s="302"/>
      <c r="AR144" s="302"/>
      <c r="AS144" s="302"/>
      <c r="AT144" s="302"/>
      <c r="AU144" s="302"/>
      <c r="AV144" s="302"/>
      <c r="AW144" s="302"/>
      <c r="AX144" s="302"/>
      <c r="AY144" s="302"/>
      <c r="AZ144" s="302"/>
    </row>
    <row r="145" spans="1:52" ht="15">
      <c r="A145" s="105"/>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c r="AQ145" s="66"/>
      <c r="AR145" s="66"/>
      <c r="AS145" s="66"/>
      <c r="AT145" s="66"/>
      <c r="AU145" s="66"/>
      <c r="AV145" s="66"/>
      <c r="AW145" s="66"/>
      <c r="AX145" s="66"/>
      <c r="AY145" s="66"/>
      <c r="AZ145" s="66"/>
    </row>
    <row r="146" spans="1:52" ht="15">
      <c r="A146" s="105"/>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c r="AP146" s="66"/>
      <c r="AQ146" s="66"/>
      <c r="AR146" s="66"/>
      <c r="AS146" s="66"/>
      <c r="AT146" s="66"/>
      <c r="AU146" s="66"/>
      <c r="AV146" s="66"/>
      <c r="AW146" s="66"/>
      <c r="AX146" s="66"/>
      <c r="AY146" s="66"/>
      <c r="AZ146" s="66"/>
    </row>
    <row r="147" spans="1:52" ht="15">
      <c r="A147" s="105"/>
      <c r="B147" s="302"/>
      <c r="C147" s="302"/>
      <c r="D147" s="302"/>
      <c r="E147" s="302"/>
      <c r="F147" s="302"/>
      <c r="G147" s="302"/>
      <c r="H147" s="302"/>
      <c r="I147" s="302"/>
      <c r="J147" s="302"/>
      <c r="K147" s="302"/>
      <c r="L147" s="302"/>
      <c r="M147" s="302"/>
      <c r="N147" s="302"/>
      <c r="O147" s="302"/>
      <c r="P147" s="302"/>
      <c r="Q147" s="302"/>
      <c r="R147" s="302"/>
      <c r="S147" s="302"/>
      <c r="T147" s="302"/>
      <c r="U147" s="302"/>
      <c r="V147" s="302"/>
      <c r="W147" s="302"/>
      <c r="X147" s="302"/>
      <c r="Y147" s="302"/>
      <c r="Z147" s="302"/>
      <c r="AA147" s="302"/>
      <c r="AB147" s="302"/>
      <c r="AC147" s="302"/>
      <c r="AD147" s="302"/>
      <c r="AE147" s="302"/>
      <c r="AF147" s="302"/>
      <c r="AG147" s="302"/>
      <c r="AH147" s="302"/>
      <c r="AI147" s="302"/>
      <c r="AJ147" s="302"/>
      <c r="AK147" s="302"/>
      <c r="AL147" s="302"/>
      <c r="AM147" s="302"/>
      <c r="AN147" s="302"/>
      <c r="AO147" s="302"/>
      <c r="AP147" s="302"/>
      <c r="AQ147" s="302"/>
      <c r="AR147" s="302"/>
      <c r="AS147" s="302"/>
      <c r="AT147" s="302"/>
      <c r="AU147" s="302"/>
      <c r="AV147" s="302"/>
      <c r="AW147" s="302"/>
      <c r="AX147" s="302"/>
      <c r="AY147" s="302"/>
      <c r="AZ147" s="302"/>
    </row>
    <row r="148" spans="1:52" ht="15">
      <c r="A148" s="105"/>
      <c r="B148" s="302"/>
      <c r="C148" s="302"/>
      <c r="D148" s="302"/>
      <c r="E148" s="302"/>
      <c r="F148" s="302"/>
      <c r="G148" s="302"/>
      <c r="H148" s="302"/>
      <c r="I148" s="302"/>
      <c r="J148" s="302"/>
      <c r="K148" s="302"/>
      <c r="L148" s="302"/>
      <c r="M148" s="302"/>
      <c r="N148" s="302"/>
      <c r="O148" s="302"/>
      <c r="P148" s="302"/>
      <c r="Q148" s="302"/>
      <c r="R148" s="302"/>
      <c r="S148" s="302"/>
      <c r="T148" s="302"/>
      <c r="U148" s="302"/>
      <c r="V148" s="302"/>
      <c r="W148" s="302"/>
      <c r="X148" s="302"/>
      <c r="Y148" s="302"/>
      <c r="Z148" s="302"/>
      <c r="AA148" s="302"/>
      <c r="AB148" s="302"/>
      <c r="AC148" s="302"/>
      <c r="AD148" s="302"/>
      <c r="AE148" s="302"/>
      <c r="AF148" s="302"/>
      <c r="AG148" s="302"/>
      <c r="AH148" s="302"/>
      <c r="AI148" s="302"/>
      <c r="AJ148" s="302"/>
      <c r="AK148" s="302"/>
      <c r="AL148" s="302"/>
      <c r="AM148" s="302"/>
      <c r="AN148" s="302"/>
      <c r="AO148" s="302"/>
      <c r="AP148" s="302"/>
      <c r="AQ148" s="302"/>
      <c r="AR148" s="302"/>
      <c r="AS148" s="302"/>
      <c r="AT148" s="302"/>
      <c r="AU148" s="302"/>
      <c r="AV148" s="302"/>
      <c r="AW148" s="302"/>
      <c r="AX148" s="302"/>
      <c r="AY148" s="302"/>
      <c r="AZ148" s="302"/>
    </row>
    <row r="149" spans="1:52" ht="15">
      <c r="A149" s="105"/>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c r="AP149" s="66"/>
      <c r="AQ149" s="66"/>
      <c r="AR149" s="66"/>
      <c r="AS149" s="66"/>
      <c r="AT149" s="66"/>
      <c r="AU149" s="66"/>
      <c r="AV149" s="66"/>
      <c r="AW149" s="66"/>
      <c r="AX149" s="66"/>
      <c r="AY149" s="66"/>
      <c r="AZ149" s="66"/>
    </row>
    <row r="150" spans="1:52" ht="15">
      <c r="A150" s="105"/>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c r="AP150" s="66"/>
      <c r="AQ150" s="66"/>
      <c r="AR150" s="66"/>
      <c r="AS150" s="66"/>
      <c r="AT150" s="66"/>
      <c r="AU150" s="66"/>
      <c r="AV150" s="66"/>
      <c r="AW150" s="66"/>
      <c r="AX150" s="66"/>
      <c r="AY150" s="66"/>
      <c r="AZ150" s="66"/>
    </row>
    <row r="151" spans="1:52" ht="15">
      <c r="A151" s="105"/>
      <c r="B151" s="302"/>
      <c r="C151" s="302"/>
      <c r="D151" s="302"/>
      <c r="E151" s="302"/>
      <c r="F151" s="302"/>
      <c r="G151" s="302"/>
      <c r="H151" s="302"/>
      <c r="I151" s="302"/>
      <c r="J151" s="302"/>
      <c r="K151" s="302"/>
      <c r="L151" s="302"/>
      <c r="M151" s="302"/>
      <c r="N151" s="302"/>
      <c r="O151" s="302"/>
      <c r="P151" s="302"/>
      <c r="Q151" s="302"/>
      <c r="R151" s="302"/>
      <c r="S151" s="302"/>
      <c r="T151" s="302"/>
      <c r="U151" s="302"/>
      <c r="V151" s="302"/>
      <c r="W151" s="302"/>
      <c r="X151" s="302"/>
      <c r="Y151" s="302"/>
      <c r="Z151" s="302"/>
      <c r="AA151" s="302"/>
      <c r="AB151" s="302"/>
      <c r="AC151" s="302"/>
      <c r="AD151" s="302"/>
      <c r="AE151" s="302"/>
      <c r="AF151" s="302"/>
      <c r="AG151" s="302"/>
      <c r="AH151" s="302"/>
      <c r="AI151" s="302"/>
      <c r="AJ151" s="302"/>
      <c r="AK151" s="302"/>
      <c r="AL151" s="302"/>
      <c r="AM151" s="302"/>
      <c r="AN151" s="302"/>
      <c r="AO151" s="302"/>
      <c r="AP151" s="302"/>
      <c r="AQ151" s="302"/>
      <c r="AR151" s="302"/>
      <c r="AS151" s="302"/>
      <c r="AT151" s="302"/>
      <c r="AU151" s="302"/>
      <c r="AV151" s="302"/>
      <c r="AW151" s="302"/>
      <c r="AX151" s="302"/>
      <c r="AY151" s="302"/>
      <c r="AZ151" s="302"/>
    </row>
    <row r="152" spans="1:52" ht="15">
      <c r="A152" s="105"/>
      <c r="B152" s="302"/>
      <c r="C152" s="302"/>
      <c r="D152" s="302"/>
      <c r="E152" s="302"/>
      <c r="F152" s="302"/>
      <c r="G152" s="302"/>
      <c r="H152" s="302"/>
      <c r="I152" s="302"/>
      <c r="J152" s="302"/>
      <c r="K152" s="302"/>
      <c r="L152" s="302"/>
      <c r="M152" s="302"/>
      <c r="N152" s="302"/>
      <c r="O152" s="302"/>
      <c r="P152" s="302"/>
      <c r="Q152" s="302"/>
      <c r="R152" s="302"/>
      <c r="S152" s="302"/>
      <c r="T152" s="302"/>
      <c r="U152" s="302"/>
      <c r="V152" s="302"/>
      <c r="W152" s="302"/>
      <c r="X152" s="302"/>
      <c r="Y152" s="302"/>
      <c r="Z152" s="302"/>
      <c r="AA152" s="302"/>
      <c r="AB152" s="302"/>
      <c r="AC152" s="302"/>
      <c r="AD152" s="302"/>
      <c r="AE152" s="302"/>
      <c r="AF152" s="302"/>
      <c r="AG152" s="302"/>
      <c r="AH152" s="302"/>
      <c r="AI152" s="302"/>
      <c r="AJ152" s="302"/>
      <c r="AK152" s="302"/>
      <c r="AL152" s="302"/>
      <c r="AM152" s="302"/>
      <c r="AN152" s="302"/>
      <c r="AO152" s="302"/>
      <c r="AP152" s="302"/>
      <c r="AQ152" s="302"/>
      <c r="AR152" s="302"/>
      <c r="AS152" s="302"/>
      <c r="AT152" s="302"/>
      <c r="AU152" s="302"/>
      <c r="AV152" s="302"/>
      <c r="AW152" s="302"/>
      <c r="AX152" s="302"/>
      <c r="AY152" s="302"/>
      <c r="AZ152" s="302"/>
    </row>
    <row r="153" spans="1:52" ht="15">
      <c r="A153" s="105"/>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c r="AP153" s="66"/>
      <c r="AQ153" s="66"/>
      <c r="AR153" s="66"/>
      <c r="AS153" s="66"/>
      <c r="AT153" s="66"/>
      <c r="AU153" s="66"/>
      <c r="AV153" s="66"/>
      <c r="AW153" s="66"/>
      <c r="AX153" s="66"/>
      <c r="AY153" s="66"/>
      <c r="AZ153" s="66"/>
    </row>
    <row r="154" spans="1:52" ht="15">
      <c r="A154" s="105"/>
      <c r="B154" s="302"/>
      <c r="C154" s="302"/>
      <c r="D154" s="302"/>
      <c r="E154" s="302"/>
      <c r="F154" s="302"/>
      <c r="G154" s="302"/>
      <c r="H154" s="302"/>
      <c r="I154" s="302"/>
      <c r="J154" s="302"/>
      <c r="K154" s="302"/>
      <c r="L154" s="302"/>
      <c r="M154" s="302"/>
      <c r="N154" s="302"/>
      <c r="O154" s="302"/>
      <c r="P154" s="302"/>
      <c r="Q154" s="302"/>
      <c r="R154" s="302"/>
      <c r="S154" s="302"/>
      <c r="T154" s="302"/>
      <c r="U154" s="302"/>
      <c r="V154" s="302"/>
      <c r="W154" s="302"/>
      <c r="X154" s="302"/>
      <c r="Y154" s="302"/>
      <c r="Z154" s="302"/>
      <c r="AA154" s="302"/>
      <c r="AB154" s="302"/>
      <c r="AC154" s="302"/>
      <c r="AD154" s="302"/>
      <c r="AE154" s="302"/>
      <c r="AF154" s="302"/>
      <c r="AG154" s="302"/>
      <c r="AH154" s="302"/>
      <c r="AI154" s="302"/>
      <c r="AJ154" s="302"/>
      <c r="AK154" s="302"/>
      <c r="AL154" s="302"/>
      <c r="AM154" s="302"/>
      <c r="AN154" s="302"/>
      <c r="AO154" s="302"/>
      <c r="AP154" s="302"/>
      <c r="AQ154" s="302"/>
      <c r="AR154" s="302"/>
      <c r="AS154" s="302"/>
      <c r="AT154" s="302"/>
      <c r="AU154" s="302"/>
      <c r="AV154" s="302"/>
      <c r="AW154" s="302"/>
      <c r="AX154" s="302"/>
      <c r="AY154" s="302"/>
      <c r="AZ154" s="302"/>
    </row>
    <row r="155" spans="1:52" ht="15">
      <c r="A155" s="105"/>
      <c r="B155" s="302"/>
      <c r="C155" s="302"/>
      <c r="D155" s="302"/>
      <c r="E155" s="302"/>
      <c r="F155" s="302"/>
      <c r="G155" s="302"/>
      <c r="H155" s="302"/>
      <c r="I155" s="302"/>
      <c r="J155" s="302"/>
      <c r="K155" s="302"/>
      <c r="L155" s="302"/>
      <c r="M155" s="302"/>
      <c r="N155" s="302"/>
      <c r="O155" s="302"/>
      <c r="P155" s="302"/>
      <c r="Q155" s="302"/>
      <c r="R155" s="302"/>
      <c r="S155" s="302"/>
      <c r="T155" s="302"/>
      <c r="U155" s="302"/>
      <c r="V155" s="302"/>
      <c r="W155" s="302"/>
      <c r="X155" s="302"/>
      <c r="Y155" s="302"/>
      <c r="Z155" s="302"/>
      <c r="AA155" s="302"/>
      <c r="AB155" s="302"/>
      <c r="AC155" s="302"/>
      <c r="AD155" s="302"/>
      <c r="AE155" s="302"/>
      <c r="AF155" s="302"/>
      <c r="AG155" s="302"/>
      <c r="AH155" s="302"/>
      <c r="AI155" s="302"/>
      <c r="AJ155" s="302"/>
      <c r="AK155" s="302"/>
      <c r="AL155" s="302"/>
      <c r="AM155" s="302"/>
      <c r="AN155" s="302"/>
      <c r="AO155" s="302"/>
      <c r="AP155" s="302"/>
      <c r="AQ155" s="302"/>
      <c r="AR155" s="302"/>
      <c r="AS155" s="302"/>
      <c r="AT155" s="302"/>
      <c r="AU155" s="302"/>
      <c r="AV155" s="302"/>
      <c r="AW155" s="302"/>
      <c r="AX155" s="302"/>
      <c r="AY155" s="302"/>
      <c r="AZ155" s="302"/>
    </row>
    <row r="156" spans="1:52" s="254" customFormat="1" ht="15.75" thickBot="1">
      <c r="A156" s="313"/>
      <c r="B156" s="305"/>
      <c r="C156" s="305"/>
      <c r="D156" s="305"/>
      <c r="E156" s="305"/>
      <c r="F156" s="305"/>
      <c r="G156" s="305"/>
      <c r="H156" s="305"/>
      <c r="I156" s="305"/>
      <c r="J156" s="305"/>
      <c r="K156" s="305"/>
      <c r="L156" s="305"/>
      <c r="M156" s="305"/>
      <c r="N156" s="305"/>
      <c r="O156" s="305"/>
      <c r="P156" s="305"/>
      <c r="Q156" s="305"/>
      <c r="R156" s="305"/>
      <c r="S156" s="305"/>
      <c r="T156" s="305"/>
      <c r="U156" s="305"/>
      <c r="V156" s="305"/>
      <c r="W156" s="305"/>
      <c r="X156" s="305"/>
      <c r="Y156" s="305"/>
      <c r="Z156" s="305"/>
      <c r="AA156" s="305"/>
      <c r="AB156" s="305"/>
      <c r="AC156" s="305"/>
      <c r="AD156" s="305"/>
      <c r="AE156" s="305"/>
      <c r="AF156" s="305"/>
      <c r="AG156" s="305"/>
      <c r="AH156" s="305"/>
      <c r="AI156" s="305"/>
      <c r="AJ156" s="305"/>
      <c r="AK156" s="305"/>
      <c r="AL156" s="305"/>
      <c r="AM156" s="305"/>
      <c r="AN156" s="305"/>
      <c r="AO156" s="305"/>
      <c r="AP156" s="305"/>
      <c r="AQ156" s="305"/>
      <c r="AR156" s="305"/>
      <c r="AS156" s="305"/>
      <c r="AT156" s="305"/>
      <c r="AU156" s="305"/>
      <c r="AV156" s="305"/>
      <c r="AW156" s="305"/>
      <c r="AX156" s="305"/>
      <c r="AY156" s="305"/>
      <c r="AZ156" s="305"/>
    </row>
    <row r="157" spans="1:52" ht="15.75" thickTop="1">
      <c r="A157" s="128" t="s">
        <v>188</v>
      </c>
      <c r="B157" s="304"/>
      <c r="C157" s="304"/>
      <c r="D157" s="304"/>
      <c r="E157" s="304"/>
      <c r="F157" s="304"/>
      <c r="G157" s="304"/>
      <c r="H157" s="304"/>
      <c r="I157" s="304"/>
      <c r="J157" s="304"/>
      <c r="K157" s="304"/>
      <c r="L157" s="304"/>
      <c r="M157" s="304"/>
      <c r="N157" s="304"/>
      <c r="O157" s="304"/>
      <c r="P157" s="304"/>
      <c r="Q157" s="304"/>
      <c r="R157" s="304"/>
      <c r="S157" s="304"/>
      <c r="T157" s="304"/>
      <c r="U157" s="304"/>
      <c r="V157" s="304"/>
      <c r="W157" s="304"/>
      <c r="X157" s="304"/>
      <c r="Y157" s="304"/>
      <c r="Z157" s="304"/>
      <c r="AA157" s="304"/>
      <c r="AB157" s="304"/>
      <c r="AC157" s="304"/>
      <c r="AD157" s="304"/>
      <c r="AE157" s="304"/>
      <c r="AF157" s="304"/>
      <c r="AG157" s="304"/>
      <c r="AH157" s="304"/>
      <c r="AI157" s="304"/>
      <c r="AJ157" s="304"/>
      <c r="AK157" s="304"/>
      <c r="AL157" s="304"/>
      <c r="AM157" s="304"/>
      <c r="AN157" s="304"/>
      <c r="AO157" s="304"/>
      <c r="AP157" s="304"/>
      <c r="AQ157" s="304"/>
      <c r="AR157" s="304"/>
      <c r="AS157" s="304"/>
      <c r="AT157" s="304"/>
      <c r="AU157" s="304"/>
      <c r="AV157" s="304"/>
      <c r="AW157" s="304"/>
      <c r="AX157" s="304"/>
      <c r="AY157" s="304"/>
      <c r="AZ157" s="304"/>
    </row>
    <row r="158" spans="1:52" ht="15">
      <c r="A158" s="16" t="s">
        <v>11</v>
      </c>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c r="AP158" s="66"/>
      <c r="AQ158" s="66"/>
      <c r="AR158" s="66"/>
      <c r="AS158" s="66"/>
      <c r="AT158" s="66"/>
      <c r="AU158" s="66"/>
      <c r="AV158" s="66"/>
      <c r="AW158" s="66"/>
      <c r="AX158" s="66"/>
      <c r="AY158" s="66"/>
      <c r="AZ158" s="66"/>
    </row>
    <row r="159" spans="1:52" ht="15">
      <c r="A159" s="16" t="s">
        <v>13</v>
      </c>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c r="AP159" s="66"/>
      <c r="AQ159" s="66"/>
      <c r="AR159" s="66"/>
      <c r="AS159" s="66"/>
      <c r="AT159" s="66"/>
      <c r="AU159" s="66"/>
      <c r="AV159" s="66"/>
      <c r="AW159" s="66"/>
      <c r="AX159" s="66"/>
      <c r="AY159" s="66"/>
      <c r="AZ159" s="66"/>
    </row>
    <row r="160" spans="1:52" ht="15">
      <c r="A160" s="53" t="s">
        <v>14</v>
      </c>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c r="AP160" s="66"/>
      <c r="AQ160" s="66"/>
      <c r="AR160" s="66"/>
      <c r="AS160" s="66"/>
      <c r="AT160" s="66"/>
      <c r="AU160" s="66"/>
      <c r="AV160" s="66"/>
      <c r="AW160" s="66"/>
      <c r="AX160" s="66"/>
      <c r="AY160" s="66"/>
      <c r="AZ160" s="66"/>
    </row>
    <row r="161" spans="1:52" s="254" customFormat="1" ht="15.75" thickBot="1">
      <c r="A161" s="207"/>
      <c r="B161" s="305"/>
      <c r="C161" s="305"/>
      <c r="D161" s="305"/>
      <c r="E161" s="305"/>
      <c r="F161" s="305"/>
      <c r="G161" s="305"/>
      <c r="H161" s="305"/>
      <c r="I161" s="305"/>
      <c r="J161" s="305"/>
      <c r="K161" s="305"/>
      <c r="L161" s="305"/>
      <c r="M161" s="305"/>
      <c r="N161" s="305"/>
      <c r="O161" s="305"/>
      <c r="P161" s="305"/>
      <c r="Q161" s="305"/>
      <c r="R161" s="305"/>
      <c r="S161" s="305"/>
      <c r="T161" s="305"/>
      <c r="U161" s="305"/>
      <c r="V161" s="305"/>
      <c r="W161" s="305"/>
      <c r="X161" s="305"/>
      <c r="Y161" s="305"/>
      <c r="Z161" s="305"/>
      <c r="AA161" s="305"/>
      <c r="AB161" s="305"/>
      <c r="AC161" s="305"/>
      <c r="AD161" s="305"/>
      <c r="AE161" s="305"/>
      <c r="AF161" s="305"/>
      <c r="AG161" s="305"/>
      <c r="AH161" s="305"/>
      <c r="AI161" s="305"/>
      <c r="AJ161" s="305"/>
      <c r="AK161" s="305"/>
      <c r="AL161" s="305"/>
      <c r="AM161" s="305"/>
      <c r="AN161" s="305"/>
      <c r="AO161" s="305"/>
      <c r="AP161" s="305"/>
      <c r="AQ161" s="305"/>
      <c r="AR161" s="305"/>
      <c r="AS161" s="305"/>
      <c r="AT161" s="305"/>
      <c r="AU161" s="305"/>
      <c r="AV161" s="305"/>
      <c r="AW161" s="305"/>
      <c r="AX161" s="305"/>
      <c r="AY161" s="305"/>
      <c r="AZ161" s="305"/>
    </row>
    <row r="162" spans="1:52" ht="15.75" thickTop="1">
      <c r="A162" s="128" t="s">
        <v>189</v>
      </c>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c r="AP162" s="66"/>
      <c r="AQ162" s="66"/>
      <c r="AR162" s="66"/>
      <c r="AS162" s="66"/>
      <c r="AT162" s="66"/>
      <c r="AU162" s="66"/>
      <c r="AV162" s="66"/>
      <c r="AW162" s="66"/>
      <c r="AX162" s="66"/>
      <c r="AY162" s="66"/>
      <c r="AZ162" s="66"/>
    </row>
    <row r="163" spans="1:52" ht="15">
      <c r="A163" s="16" t="s">
        <v>11</v>
      </c>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c r="AP163" s="66"/>
      <c r="AQ163" s="66"/>
      <c r="AR163" s="66"/>
      <c r="AS163" s="66"/>
      <c r="AT163" s="66"/>
      <c r="AU163" s="66"/>
      <c r="AV163" s="66"/>
      <c r="AW163" s="66"/>
      <c r="AX163" s="66"/>
      <c r="AY163" s="66"/>
      <c r="AZ163" s="66"/>
    </row>
    <row r="164" spans="1:52" ht="15">
      <c r="A164" s="16" t="s">
        <v>13</v>
      </c>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c r="AP164" s="66"/>
      <c r="AQ164" s="66"/>
      <c r="AR164" s="66"/>
      <c r="AS164" s="66"/>
      <c r="AT164" s="66"/>
      <c r="AU164" s="66"/>
      <c r="AV164" s="66"/>
      <c r="AW164" s="66"/>
      <c r="AX164" s="66"/>
      <c r="AY164" s="66"/>
      <c r="AZ164" s="66"/>
    </row>
    <row r="165" spans="1:52" ht="15">
      <c r="A165" s="53" t="s">
        <v>14</v>
      </c>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c r="AP165" s="66"/>
      <c r="AQ165" s="66"/>
      <c r="AR165" s="66"/>
      <c r="AS165" s="66"/>
      <c r="AT165" s="66"/>
      <c r="AU165" s="66"/>
      <c r="AV165" s="66"/>
      <c r="AW165" s="66"/>
      <c r="AX165" s="66"/>
      <c r="AY165" s="66"/>
      <c r="AZ165" s="66"/>
    </row>
    <row r="166" spans="1:52" ht="15.75" thickBot="1">
      <c r="A166" s="50"/>
      <c r="B166" s="305"/>
      <c r="C166" s="305"/>
      <c r="D166" s="305"/>
      <c r="E166" s="305"/>
      <c r="F166" s="305"/>
      <c r="G166" s="305"/>
      <c r="H166" s="305"/>
      <c r="I166" s="305"/>
      <c r="J166" s="305"/>
      <c r="K166" s="305"/>
      <c r="L166" s="305"/>
      <c r="M166" s="305"/>
      <c r="N166" s="305"/>
      <c r="O166" s="305"/>
      <c r="P166" s="305"/>
      <c r="Q166" s="305"/>
      <c r="R166" s="305"/>
      <c r="S166" s="305"/>
      <c r="T166" s="305"/>
      <c r="U166" s="305"/>
      <c r="V166" s="305"/>
      <c r="W166" s="305"/>
      <c r="X166" s="305"/>
      <c r="Y166" s="305"/>
      <c r="Z166" s="305"/>
      <c r="AA166" s="305"/>
      <c r="AB166" s="305"/>
      <c r="AC166" s="305"/>
      <c r="AD166" s="305"/>
      <c r="AE166" s="305"/>
      <c r="AF166" s="305"/>
      <c r="AG166" s="305"/>
      <c r="AH166" s="305"/>
      <c r="AI166" s="305"/>
      <c r="AJ166" s="305"/>
      <c r="AK166" s="305"/>
      <c r="AL166" s="305"/>
      <c r="AM166" s="305"/>
      <c r="AN166" s="305"/>
      <c r="AO166" s="305"/>
      <c r="AP166" s="305"/>
      <c r="AQ166" s="305"/>
      <c r="AR166" s="305"/>
      <c r="AS166" s="305"/>
      <c r="AT166" s="305"/>
      <c r="AU166" s="305"/>
      <c r="AV166" s="305"/>
      <c r="AW166" s="305"/>
      <c r="AX166" s="305"/>
      <c r="AY166" s="305"/>
      <c r="AZ166" s="305"/>
    </row>
    <row r="167" spans="1:52" ht="15.75" thickTop="1">
      <c r="A167" s="44" t="s">
        <v>190</v>
      </c>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c r="AP167" s="66"/>
      <c r="AQ167" s="66"/>
      <c r="AR167" s="66"/>
      <c r="AS167" s="66"/>
      <c r="AT167" s="66"/>
      <c r="AU167" s="66"/>
      <c r="AV167" s="66"/>
      <c r="AW167" s="66"/>
      <c r="AX167" s="66"/>
      <c r="AY167" s="66"/>
      <c r="AZ167" s="66"/>
    </row>
    <row r="168" spans="1:52" ht="15">
      <c r="A168" s="16" t="s">
        <v>11</v>
      </c>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c r="AP168" s="66"/>
      <c r="AQ168" s="66"/>
      <c r="AR168" s="66"/>
      <c r="AS168" s="66"/>
      <c r="AT168" s="66"/>
      <c r="AU168" s="66"/>
      <c r="AV168" s="66"/>
      <c r="AW168" s="66"/>
      <c r="AX168" s="66"/>
      <c r="AY168" s="66"/>
      <c r="AZ168" s="66"/>
    </row>
    <row r="169" spans="1:52" ht="15">
      <c r="A169" s="16" t="s">
        <v>13</v>
      </c>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c r="AQ169" s="66"/>
      <c r="AR169" s="66"/>
      <c r="AS169" s="66"/>
      <c r="AT169" s="66"/>
      <c r="AU169" s="66"/>
      <c r="AV169" s="66"/>
      <c r="AW169" s="66"/>
      <c r="AX169" s="66"/>
      <c r="AY169" s="66"/>
      <c r="AZ169" s="66"/>
    </row>
    <row r="170" spans="1:52" ht="15">
      <c r="A170" s="53" t="s">
        <v>14</v>
      </c>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c r="AP170" s="66"/>
      <c r="AQ170" s="66"/>
      <c r="AR170" s="66"/>
      <c r="AS170" s="66"/>
      <c r="AT170" s="66"/>
      <c r="AU170" s="66"/>
      <c r="AV170" s="66"/>
      <c r="AW170" s="66"/>
      <c r="AX170" s="66"/>
      <c r="AY170" s="66"/>
      <c r="AZ170" s="66"/>
    </row>
    <row r="171" spans="1:52" ht="15.75" thickBot="1">
      <c r="A171" s="50"/>
      <c r="B171" s="305"/>
      <c r="C171" s="305"/>
      <c r="D171" s="305"/>
      <c r="E171" s="305"/>
      <c r="F171" s="305"/>
      <c r="G171" s="305"/>
      <c r="H171" s="305"/>
      <c r="I171" s="305"/>
      <c r="J171" s="305"/>
      <c r="K171" s="305"/>
      <c r="L171" s="305"/>
      <c r="M171" s="305"/>
      <c r="N171" s="305"/>
      <c r="O171" s="305"/>
      <c r="P171" s="305"/>
      <c r="Q171" s="305"/>
      <c r="R171" s="305"/>
      <c r="S171" s="305"/>
      <c r="T171" s="305"/>
      <c r="U171" s="305"/>
      <c r="V171" s="305"/>
      <c r="W171" s="305"/>
      <c r="X171" s="305"/>
      <c r="Y171" s="305"/>
      <c r="Z171" s="305"/>
      <c r="AA171" s="305"/>
      <c r="AB171" s="305"/>
      <c r="AC171" s="305"/>
      <c r="AD171" s="305"/>
      <c r="AE171" s="305"/>
      <c r="AF171" s="305"/>
      <c r="AG171" s="305"/>
      <c r="AH171" s="305"/>
      <c r="AI171" s="305"/>
      <c r="AJ171" s="305"/>
      <c r="AK171" s="305"/>
      <c r="AL171" s="305"/>
      <c r="AM171" s="305"/>
      <c r="AN171" s="305"/>
      <c r="AO171" s="305"/>
      <c r="AP171" s="305"/>
      <c r="AQ171" s="305"/>
      <c r="AR171" s="305"/>
      <c r="AS171" s="305"/>
      <c r="AT171" s="305"/>
      <c r="AU171" s="305"/>
      <c r="AV171" s="305"/>
      <c r="AW171" s="305"/>
      <c r="AX171" s="305"/>
      <c r="AY171" s="305"/>
      <c r="AZ171" s="305"/>
    </row>
    <row r="172" spans="1:52" ht="15.75" thickTop="1">
      <c r="A172" s="294" t="s">
        <v>191</v>
      </c>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c r="AQ172" s="66"/>
      <c r="AR172" s="66"/>
      <c r="AS172" s="66"/>
      <c r="AT172" s="66"/>
      <c r="AU172" s="66"/>
      <c r="AV172" s="66"/>
      <c r="AW172" s="66"/>
      <c r="AX172" s="66"/>
      <c r="AY172" s="66"/>
      <c r="AZ172" s="66"/>
    </row>
    <row r="173" spans="1:52" ht="15">
      <c r="A173" s="16" t="s">
        <v>11</v>
      </c>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c r="AP173" s="66"/>
      <c r="AQ173" s="66"/>
      <c r="AR173" s="66"/>
      <c r="AS173" s="66"/>
      <c r="AT173" s="66"/>
      <c r="AU173" s="66"/>
      <c r="AV173" s="66"/>
      <c r="AW173" s="66"/>
      <c r="AX173" s="66"/>
      <c r="AY173" s="66"/>
      <c r="AZ173" s="66"/>
    </row>
    <row r="174" spans="1:52" ht="15">
      <c r="A174" s="16" t="s">
        <v>13</v>
      </c>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c r="AP174" s="66"/>
      <c r="AQ174" s="66"/>
      <c r="AR174" s="66"/>
      <c r="AS174" s="66"/>
      <c r="AT174" s="66"/>
      <c r="AU174" s="66"/>
      <c r="AV174" s="66"/>
      <c r="AW174" s="66"/>
      <c r="AX174" s="66"/>
      <c r="AY174" s="66"/>
      <c r="AZ174" s="66"/>
    </row>
    <row r="175" spans="1:52" ht="15">
      <c r="A175" s="53" t="s">
        <v>14</v>
      </c>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c r="AP175" s="66"/>
      <c r="AQ175" s="66"/>
      <c r="AR175" s="66"/>
      <c r="AS175" s="66"/>
      <c r="AT175" s="66"/>
      <c r="AU175" s="66"/>
      <c r="AV175" s="66"/>
      <c r="AW175" s="66"/>
      <c r="AX175" s="66"/>
      <c r="AY175" s="66"/>
      <c r="AZ175" s="66"/>
    </row>
    <row r="176" spans="1:52" ht="15.75" thickBot="1">
      <c r="A176" s="207"/>
      <c r="B176" s="305"/>
      <c r="C176" s="305"/>
      <c r="D176" s="305"/>
      <c r="E176" s="305"/>
      <c r="F176" s="305"/>
      <c r="G176" s="305"/>
      <c r="H176" s="305"/>
      <c r="I176" s="305"/>
      <c r="J176" s="305"/>
      <c r="K176" s="305"/>
      <c r="L176" s="305"/>
      <c r="M176" s="305"/>
      <c r="N176" s="305"/>
      <c r="O176" s="305"/>
      <c r="P176" s="305"/>
      <c r="Q176" s="305"/>
      <c r="R176" s="305"/>
      <c r="S176" s="305"/>
      <c r="T176" s="305"/>
      <c r="U176" s="305"/>
      <c r="V176" s="305"/>
      <c r="W176" s="305"/>
      <c r="X176" s="305"/>
      <c r="Y176" s="305"/>
      <c r="Z176" s="305"/>
      <c r="AA176" s="305"/>
      <c r="AB176" s="305"/>
      <c r="AC176" s="305"/>
      <c r="AD176" s="305"/>
      <c r="AE176" s="305"/>
      <c r="AF176" s="305"/>
      <c r="AG176" s="305"/>
      <c r="AH176" s="305"/>
      <c r="AI176" s="305"/>
      <c r="AJ176" s="305"/>
      <c r="AK176" s="305"/>
      <c r="AL176" s="305"/>
      <c r="AM176" s="305"/>
      <c r="AN176" s="305"/>
      <c r="AO176" s="305"/>
      <c r="AP176" s="305"/>
      <c r="AQ176" s="305"/>
      <c r="AR176" s="305"/>
      <c r="AS176" s="305"/>
      <c r="AT176" s="305"/>
      <c r="AU176" s="305"/>
      <c r="AV176" s="305"/>
      <c r="AW176" s="305"/>
      <c r="AX176" s="305"/>
      <c r="AY176" s="305"/>
      <c r="AZ176" s="305"/>
    </row>
    <row r="177" ht="15.75" thickTop="1">
      <c r="A177" s="95"/>
    </row>
    <row r="178" ht="15">
      <c r="A178" s="95"/>
    </row>
    <row r="179" ht="15.75">
      <c r="A179" s="295" t="s">
        <v>8</v>
      </c>
    </row>
    <row r="180" spans="1:16" ht="18">
      <c r="A180" s="296">
        <v>40484</v>
      </c>
      <c r="P180" s="58" t="s">
        <v>95</v>
      </c>
    </row>
    <row r="181" ht="15.75">
      <c r="A181" s="56" t="s">
        <v>9</v>
      </c>
    </row>
    <row r="182" ht="15.75">
      <c r="A182" s="297" t="s">
        <v>194</v>
      </c>
    </row>
    <row r="183" spans="1:52" ht="15.75">
      <c r="A183" s="297" t="s">
        <v>195</v>
      </c>
      <c r="B183" s="298">
        <v>1</v>
      </c>
      <c r="C183" s="298">
        <f>+B183+1</f>
        <v>2</v>
      </c>
      <c r="D183" s="298">
        <f aca="true" t="shared" si="3" ref="D183:AY183">+C183+1</f>
        <v>3</v>
      </c>
      <c r="E183" s="298">
        <f t="shared" si="3"/>
        <v>4</v>
      </c>
      <c r="F183" s="298">
        <f t="shared" si="3"/>
        <v>5</v>
      </c>
      <c r="G183" s="298">
        <f t="shared" si="3"/>
        <v>6</v>
      </c>
      <c r="H183" s="298">
        <f t="shared" si="3"/>
        <v>7</v>
      </c>
      <c r="I183" s="298">
        <f t="shared" si="3"/>
        <v>8</v>
      </c>
      <c r="J183" s="298">
        <f t="shared" si="3"/>
        <v>9</v>
      </c>
      <c r="K183" s="298">
        <f t="shared" si="3"/>
        <v>10</v>
      </c>
      <c r="L183" s="298">
        <f t="shared" si="3"/>
        <v>11</v>
      </c>
      <c r="M183" s="298">
        <f t="shared" si="3"/>
        <v>12</v>
      </c>
      <c r="N183" s="298">
        <f t="shared" si="3"/>
        <v>13</v>
      </c>
      <c r="O183" s="298">
        <f t="shared" si="3"/>
        <v>14</v>
      </c>
      <c r="P183" s="298">
        <f t="shared" si="3"/>
        <v>15</v>
      </c>
      <c r="Q183" s="298">
        <f t="shared" si="3"/>
        <v>16</v>
      </c>
      <c r="R183" s="298">
        <f t="shared" si="3"/>
        <v>17</v>
      </c>
      <c r="S183" s="298">
        <f t="shared" si="3"/>
        <v>18</v>
      </c>
      <c r="T183" s="298">
        <f t="shared" si="3"/>
        <v>19</v>
      </c>
      <c r="U183" s="298">
        <f t="shared" si="3"/>
        <v>20</v>
      </c>
      <c r="V183" s="298">
        <f t="shared" si="3"/>
        <v>21</v>
      </c>
      <c r="W183" s="298">
        <f t="shared" si="3"/>
        <v>22</v>
      </c>
      <c r="X183" s="298">
        <f t="shared" si="3"/>
        <v>23</v>
      </c>
      <c r="Y183" s="298">
        <f t="shared" si="3"/>
        <v>24</v>
      </c>
      <c r="Z183" s="298">
        <f t="shared" si="3"/>
        <v>25</v>
      </c>
      <c r="AA183" s="298">
        <f t="shared" si="3"/>
        <v>26</v>
      </c>
      <c r="AB183" s="298">
        <f t="shared" si="3"/>
        <v>27</v>
      </c>
      <c r="AC183" s="298">
        <f t="shared" si="3"/>
        <v>28</v>
      </c>
      <c r="AD183" s="298">
        <f t="shared" si="3"/>
        <v>29</v>
      </c>
      <c r="AE183" s="298">
        <f t="shared" si="3"/>
        <v>30</v>
      </c>
      <c r="AF183" s="298">
        <f t="shared" si="3"/>
        <v>31</v>
      </c>
      <c r="AG183" s="298">
        <f t="shared" si="3"/>
        <v>32</v>
      </c>
      <c r="AH183" s="298">
        <f t="shared" si="3"/>
        <v>33</v>
      </c>
      <c r="AI183" s="298">
        <f t="shared" si="3"/>
        <v>34</v>
      </c>
      <c r="AJ183" s="298">
        <f t="shared" si="3"/>
        <v>35</v>
      </c>
      <c r="AK183" s="298">
        <f t="shared" si="3"/>
        <v>36</v>
      </c>
      <c r="AL183" s="298">
        <f t="shared" si="3"/>
        <v>37</v>
      </c>
      <c r="AM183" s="298">
        <f t="shared" si="3"/>
        <v>38</v>
      </c>
      <c r="AN183" s="298">
        <f t="shared" si="3"/>
        <v>39</v>
      </c>
      <c r="AO183" s="298">
        <f t="shared" si="3"/>
        <v>40</v>
      </c>
      <c r="AP183" s="298">
        <f t="shared" si="3"/>
        <v>41</v>
      </c>
      <c r="AQ183" s="298">
        <f t="shared" si="3"/>
        <v>42</v>
      </c>
      <c r="AR183" s="298">
        <f t="shared" si="3"/>
        <v>43</v>
      </c>
      <c r="AS183" s="298">
        <f t="shared" si="3"/>
        <v>44</v>
      </c>
      <c r="AT183" s="298">
        <f t="shared" si="3"/>
        <v>45</v>
      </c>
      <c r="AU183" s="298">
        <f t="shared" si="3"/>
        <v>46</v>
      </c>
      <c r="AV183" s="298">
        <f t="shared" si="3"/>
        <v>47</v>
      </c>
      <c r="AW183" s="298">
        <f t="shared" si="3"/>
        <v>48</v>
      </c>
      <c r="AX183" s="298">
        <f t="shared" si="3"/>
        <v>49</v>
      </c>
      <c r="AY183" s="298">
        <f t="shared" si="3"/>
        <v>50</v>
      </c>
      <c r="AZ183" s="298" t="s">
        <v>64</v>
      </c>
    </row>
    <row r="184" spans="1:52" ht="15">
      <c r="A184" s="16" t="s">
        <v>11</v>
      </c>
      <c r="B184" s="298"/>
      <c r="C184" s="298"/>
      <c r="D184" s="298"/>
      <c r="E184" s="298"/>
      <c r="F184" s="298"/>
      <c r="G184" s="298"/>
      <c r="H184" s="298"/>
      <c r="I184" s="298"/>
      <c r="J184" s="298"/>
      <c r="K184" s="298"/>
      <c r="L184" s="298"/>
      <c r="M184" s="298"/>
      <c r="N184" s="298"/>
      <c r="O184" s="298"/>
      <c r="P184" s="298"/>
      <c r="Q184" s="298"/>
      <c r="R184" s="298"/>
      <c r="S184" s="298"/>
      <c r="T184" s="298"/>
      <c r="U184" s="298"/>
      <c r="V184" s="298"/>
      <c r="W184" s="298"/>
      <c r="X184" s="298"/>
      <c r="Y184" s="298"/>
      <c r="Z184" s="298"/>
      <c r="AA184" s="298"/>
      <c r="AB184" s="298"/>
      <c r="AC184" s="298"/>
      <c r="AD184" s="298"/>
      <c r="AE184" s="298"/>
      <c r="AF184" s="298"/>
      <c r="AG184" s="298"/>
      <c r="AH184" s="298"/>
      <c r="AI184" s="298"/>
      <c r="AJ184" s="298"/>
      <c r="AK184" s="298"/>
      <c r="AL184" s="298"/>
      <c r="AM184" s="298"/>
      <c r="AN184" s="298"/>
      <c r="AO184" s="298"/>
      <c r="AP184" s="298"/>
      <c r="AQ184" s="298"/>
      <c r="AR184" s="298"/>
      <c r="AS184" s="298"/>
      <c r="AT184" s="298"/>
      <c r="AU184" s="298"/>
      <c r="AV184" s="298"/>
      <c r="AW184" s="298"/>
      <c r="AX184" s="298"/>
      <c r="AY184" s="298"/>
      <c r="AZ184" s="298"/>
    </row>
    <row r="185" spans="1:52" ht="15">
      <c r="A185" s="16" t="s">
        <v>91</v>
      </c>
      <c r="B185" s="298"/>
      <c r="C185" s="298"/>
      <c r="D185" s="298"/>
      <c r="E185" s="298"/>
      <c r="F185" s="298"/>
      <c r="G185" s="298"/>
      <c r="H185" s="298"/>
      <c r="I185" s="298"/>
      <c r="J185" s="298"/>
      <c r="K185" s="298"/>
      <c r="L185" s="298"/>
      <c r="M185" s="298"/>
      <c r="N185" s="298"/>
      <c r="O185" s="298"/>
      <c r="P185" s="298"/>
      <c r="Q185" s="298"/>
      <c r="R185" s="298"/>
      <c r="S185" s="298"/>
      <c r="T185" s="298"/>
      <c r="U185" s="298"/>
      <c r="V185" s="298"/>
      <c r="W185" s="298"/>
      <c r="X185" s="298"/>
      <c r="Y185" s="298"/>
      <c r="Z185" s="298"/>
      <c r="AA185" s="298"/>
      <c r="AB185" s="298"/>
      <c r="AC185" s="298"/>
      <c r="AD185" s="298"/>
      <c r="AE185" s="298"/>
      <c r="AF185" s="298"/>
      <c r="AG185" s="298"/>
      <c r="AH185" s="298"/>
      <c r="AI185" s="298"/>
      <c r="AJ185" s="298"/>
      <c r="AK185" s="298"/>
      <c r="AL185" s="298"/>
      <c r="AM185" s="298"/>
      <c r="AN185" s="298"/>
      <c r="AO185" s="298"/>
      <c r="AP185" s="298"/>
      <c r="AQ185" s="298"/>
      <c r="AR185" s="298"/>
      <c r="AS185" s="298"/>
      <c r="AT185" s="298"/>
      <c r="AU185" s="298"/>
      <c r="AV185" s="298"/>
      <c r="AW185" s="298"/>
      <c r="AX185" s="298"/>
      <c r="AY185" s="298"/>
      <c r="AZ185" s="298"/>
    </row>
    <row r="186" spans="1:52" ht="15">
      <c r="A186" s="53" t="s">
        <v>93</v>
      </c>
      <c r="B186" s="298"/>
      <c r="C186" s="298"/>
      <c r="D186" s="298"/>
      <c r="E186" s="298"/>
      <c r="F186" s="298"/>
      <c r="G186" s="298"/>
      <c r="H186" s="298"/>
      <c r="I186" s="298"/>
      <c r="J186" s="298"/>
      <c r="K186" s="298"/>
      <c r="L186" s="298"/>
      <c r="M186" s="298"/>
      <c r="N186" s="298"/>
      <c r="O186" s="298"/>
      <c r="P186" s="298"/>
      <c r="Q186" s="298"/>
      <c r="R186" s="298"/>
      <c r="S186" s="298"/>
      <c r="T186" s="298"/>
      <c r="U186" s="298"/>
      <c r="V186" s="298"/>
      <c r="W186" s="298"/>
      <c r="X186" s="298"/>
      <c r="Y186" s="298"/>
      <c r="Z186" s="298"/>
      <c r="AA186" s="298"/>
      <c r="AB186" s="298"/>
      <c r="AC186" s="298"/>
      <c r="AD186" s="298"/>
      <c r="AE186" s="298"/>
      <c r="AF186" s="298"/>
      <c r="AG186" s="298"/>
      <c r="AH186" s="298"/>
      <c r="AI186" s="298"/>
      <c r="AJ186" s="298"/>
      <c r="AK186" s="298"/>
      <c r="AL186" s="298"/>
      <c r="AM186" s="298"/>
      <c r="AN186" s="298"/>
      <c r="AO186" s="298"/>
      <c r="AP186" s="298"/>
      <c r="AQ186" s="298"/>
      <c r="AR186" s="298"/>
      <c r="AS186" s="298"/>
      <c r="AT186" s="298"/>
      <c r="AU186" s="298"/>
      <c r="AV186" s="298"/>
      <c r="AW186" s="298"/>
      <c r="AX186" s="298"/>
      <c r="AY186" s="298"/>
      <c r="AZ186" s="298"/>
    </row>
    <row r="187" spans="1:52" ht="15">
      <c r="A187" s="53" t="s">
        <v>92</v>
      </c>
      <c r="B187" s="298"/>
      <c r="C187" s="298"/>
      <c r="D187" s="298"/>
      <c r="E187" s="298"/>
      <c r="F187" s="298"/>
      <c r="G187" s="298"/>
      <c r="H187" s="298"/>
      <c r="I187" s="298"/>
      <c r="J187" s="298"/>
      <c r="K187" s="298"/>
      <c r="L187" s="298"/>
      <c r="M187" s="298"/>
      <c r="N187" s="298"/>
      <c r="O187" s="298"/>
      <c r="P187" s="298"/>
      <c r="Q187" s="298"/>
      <c r="R187" s="298"/>
      <c r="S187" s="298"/>
      <c r="T187" s="298"/>
      <c r="U187" s="298"/>
      <c r="V187" s="298"/>
      <c r="W187" s="298"/>
      <c r="X187" s="298"/>
      <c r="Y187" s="298"/>
      <c r="Z187" s="298"/>
      <c r="AA187" s="298"/>
      <c r="AB187" s="298"/>
      <c r="AC187" s="298"/>
      <c r="AD187" s="298"/>
      <c r="AE187" s="298"/>
      <c r="AF187" s="298"/>
      <c r="AG187" s="298"/>
      <c r="AH187" s="298"/>
      <c r="AI187" s="298"/>
      <c r="AJ187" s="298"/>
      <c r="AK187" s="298"/>
      <c r="AL187" s="298"/>
      <c r="AM187" s="298"/>
      <c r="AN187" s="298"/>
      <c r="AO187" s="298"/>
      <c r="AP187" s="298"/>
      <c r="AQ187" s="298"/>
      <c r="AR187" s="298"/>
      <c r="AS187" s="298"/>
      <c r="AT187" s="298"/>
      <c r="AU187" s="298"/>
      <c r="AV187" s="298"/>
      <c r="AW187" s="298"/>
      <c r="AX187" s="298"/>
      <c r="AY187" s="298"/>
      <c r="AZ187" s="298"/>
    </row>
    <row r="188" spans="1:52" ht="15">
      <c r="A188" s="102" t="s">
        <v>187</v>
      </c>
      <c r="B188" s="298"/>
      <c r="C188" s="298"/>
      <c r="D188" s="298"/>
      <c r="E188" s="298"/>
      <c r="F188" s="298"/>
      <c r="G188" s="298"/>
      <c r="H188" s="298"/>
      <c r="I188" s="298"/>
      <c r="J188" s="298"/>
      <c r="K188" s="298"/>
      <c r="L188" s="298"/>
      <c r="M188" s="298"/>
      <c r="N188" s="298"/>
      <c r="O188" s="298"/>
      <c r="P188" s="298"/>
      <c r="Q188" s="298"/>
      <c r="R188" s="298"/>
      <c r="S188" s="298"/>
      <c r="T188" s="298"/>
      <c r="U188" s="298"/>
      <c r="V188" s="298"/>
      <c r="W188" s="298"/>
      <c r="X188" s="298"/>
      <c r="Y188" s="298"/>
      <c r="Z188" s="298"/>
      <c r="AA188" s="298"/>
      <c r="AB188" s="298"/>
      <c r="AC188" s="298"/>
      <c r="AD188" s="298"/>
      <c r="AE188" s="298"/>
      <c r="AF188" s="298"/>
      <c r="AG188" s="298"/>
      <c r="AH188" s="298"/>
      <c r="AI188" s="298"/>
      <c r="AJ188" s="298"/>
      <c r="AK188" s="298"/>
      <c r="AL188" s="298"/>
      <c r="AM188" s="298"/>
      <c r="AN188" s="298"/>
      <c r="AO188" s="298"/>
      <c r="AP188" s="298"/>
      <c r="AQ188" s="298"/>
      <c r="AR188" s="298"/>
      <c r="AS188" s="298"/>
      <c r="AT188" s="298"/>
      <c r="AU188" s="298"/>
      <c r="AV188" s="298"/>
      <c r="AW188" s="298"/>
      <c r="AX188" s="298"/>
      <c r="AY188" s="298"/>
      <c r="AZ188" s="298"/>
    </row>
    <row r="189" spans="1:52" ht="15">
      <c r="A189" s="97"/>
      <c r="B189" s="298"/>
      <c r="C189" s="298"/>
      <c r="D189" s="298"/>
      <c r="E189" s="298"/>
      <c r="F189" s="298"/>
      <c r="G189" s="298"/>
      <c r="H189" s="298"/>
      <c r="I189" s="298"/>
      <c r="J189" s="298"/>
      <c r="K189" s="298"/>
      <c r="L189" s="298"/>
      <c r="M189" s="298"/>
      <c r="N189" s="298"/>
      <c r="O189" s="298"/>
      <c r="P189" s="298"/>
      <c r="Q189" s="298"/>
      <c r="R189" s="298"/>
      <c r="S189" s="298"/>
      <c r="T189" s="298"/>
      <c r="U189" s="298"/>
      <c r="V189" s="298"/>
      <c r="W189" s="298"/>
      <c r="X189" s="298"/>
      <c r="Y189" s="298"/>
      <c r="Z189" s="298"/>
      <c r="AA189" s="298"/>
      <c r="AB189" s="298"/>
      <c r="AC189" s="298"/>
      <c r="AD189" s="298"/>
      <c r="AE189" s="298"/>
      <c r="AF189" s="298"/>
      <c r="AG189" s="298"/>
      <c r="AH189" s="298"/>
      <c r="AI189" s="298"/>
      <c r="AJ189" s="298"/>
      <c r="AK189" s="298"/>
      <c r="AL189" s="298"/>
      <c r="AM189" s="298"/>
      <c r="AN189" s="298"/>
      <c r="AO189" s="298"/>
      <c r="AP189" s="298"/>
      <c r="AQ189" s="298"/>
      <c r="AR189" s="298"/>
      <c r="AS189" s="298"/>
      <c r="AT189" s="298"/>
      <c r="AU189" s="298"/>
      <c r="AV189" s="298"/>
      <c r="AW189" s="298"/>
      <c r="AX189" s="298"/>
      <c r="AY189" s="298"/>
      <c r="AZ189" s="298"/>
    </row>
    <row r="190" spans="1:52" ht="15">
      <c r="A190" s="105" t="s">
        <v>192</v>
      </c>
      <c r="B190" s="298"/>
      <c r="C190" s="298"/>
      <c r="D190" s="298"/>
      <c r="E190" s="298"/>
      <c r="F190" s="298"/>
      <c r="G190" s="298"/>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8"/>
      <c r="AY190" s="298"/>
      <c r="AZ190" s="298"/>
    </row>
    <row r="191" spans="1:52" ht="15">
      <c r="A191" s="105"/>
      <c r="B191" s="298"/>
      <c r="C191" s="298"/>
      <c r="D191" s="298"/>
      <c r="E191" s="298"/>
      <c r="F191" s="298"/>
      <c r="G191" s="298"/>
      <c r="H191" s="298"/>
      <c r="I191" s="298"/>
      <c r="J191" s="298"/>
      <c r="K191" s="298"/>
      <c r="L191" s="298"/>
      <c r="M191" s="298"/>
      <c r="N191" s="298"/>
      <c r="O191" s="298"/>
      <c r="P191" s="298"/>
      <c r="Q191" s="298"/>
      <c r="R191" s="298"/>
      <c r="S191" s="298"/>
      <c r="T191" s="298"/>
      <c r="U191" s="298"/>
      <c r="V191" s="298"/>
      <c r="W191" s="298"/>
      <c r="X191" s="298"/>
      <c r="Y191" s="298"/>
      <c r="Z191" s="298"/>
      <c r="AA191" s="298"/>
      <c r="AB191" s="298"/>
      <c r="AC191" s="298"/>
      <c r="AD191" s="298"/>
      <c r="AE191" s="298"/>
      <c r="AF191" s="298"/>
      <c r="AG191" s="298"/>
      <c r="AH191" s="298"/>
      <c r="AI191" s="298"/>
      <c r="AJ191" s="298"/>
      <c r="AK191" s="298"/>
      <c r="AL191" s="298"/>
      <c r="AM191" s="298"/>
      <c r="AN191" s="298"/>
      <c r="AO191" s="298"/>
      <c r="AP191" s="298"/>
      <c r="AQ191" s="298"/>
      <c r="AR191" s="298"/>
      <c r="AS191" s="298"/>
      <c r="AT191" s="298"/>
      <c r="AU191" s="298"/>
      <c r="AV191" s="298"/>
      <c r="AW191" s="298"/>
      <c r="AX191" s="298"/>
      <c r="AY191" s="298"/>
      <c r="AZ191" s="298"/>
    </row>
    <row r="192" spans="1:52" ht="15">
      <c r="A192" s="105"/>
      <c r="B192" s="298"/>
      <c r="C192" s="298"/>
      <c r="D192" s="298"/>
      <c r="E192" s="298"/>
      <c r="F192" s="298"/>
      <c r="G192" s="298"/>
      <c r="H192" s="298"/>
      <c r="I192" s="298"/>
      <c r="J192" s="298"/>
      <c r="K192" s="298"/>
      <c r="L192" s="298"/>
      <c r="M192" s="298"/>
      <c r="N192" s="298"/>
      <c r="O192" s="298"/>
      <c r="P192" s="298"/>
      <c r="Q192" s="298"/>
      <c r="R192" s="298"/>
      <c r="S192" s="298"/>
      <c r="T192" s="298"/>
      <c r="U192" s="298"/>
      <c r="V192" s="298"/>
      <c r="W192" s="298"/>
      <c r="X192" s="298"/>
      <c r="Y192" s="298"/>
      <c r="Z192" s="298"/>
      <c r="AA192" s="298"/>
      <c r="AB192" s="298"/>
      <c r="AC192" s="298"/>
      <c r="AD192" s="298"/>
      <c r="AE192" s="298"/>
      <c r="AF192" s="298"/>
      <c r="AG192" s="298"/>
      <c r="AH192" s="298"/>
      <c r="AI192" s="298"/>
      <c r="AJ192" s="298"/>
      <c r="AK192" s="298"/>
      <c r="AL192" s="298"/>
      <c r="AM192" s="298"/>
      <c r="AN192" s="298"/>
      <c r="AO192" s="298"/>
      <c r="AP192" s="298"/>
      <c r="AQ192" s="298"/>
      <c r="AR192" s="298"/>
      <c r="AS192" s="298"/>
      <c r="AT192" s="298"/>
      <c r="AU192" s="298"/>
      <c r="AV192" s="298"/>
      <c r="AW192" s="298"/>
      <c r="AX192" s="298"/>
      <c r="AY192" s="298"/>
      <c r="AZ192" s="298"/>
    </row>
    <row r="193" spans="1:52" ht="15">
      <c r="A193" s="105"/>
      <c r="B193" s="298"/>
      <c r="C193" s="298"/>
      <c r="D193" s="298"/>
      <c r="E193" s="298"/>
      <c r="F193" s="298"/>
      <c r="G193" s="298"/>
      <c r="H193" s="298"/>
      <c r="I193" s="298"/>
      <c r="J193" s="298"/>
      <c r="K193" s="298"/>
      <c r="L193" s="298"/>
      <c r="M193" s="298"/>
      <c r="N193" s="298"/>
      <c r="O193" s="298"/>
      <c r="P193" s="298"/>
      <c r="Q193" s="298"/>
      <c r="R193" s="298"/>
      <c r="S193" s="298"/>
      <c r="T193" s="298"/>
      <c r="U193" s="298"/>
      <c r="V193" s="298"/>
      <c r="W193" s="298"/>
      <c r="X193" s="298"/>
      <c r="Y193" s="298"/>
      <c r="Z193" s="298"/>
      <c r="AA193" s="298"/>
      <c r="AB193" s="298"/>
      <c r="AC193" s="298"/>
      <c r="AD193" s="298"/>
      <c r="AE193" s="298"/>
      <c r="AF193" s="298"/>
      <c r="AG193" s="298"/>
      <c r="AH193" s="298"/>
      <c r="AI193" s="298"/>
      <c r="AJ193" s="298"/>
      <c r="AK193" s="298"/>
      <c r="AL193" s="298"/>
      <c r="AM193" s="298"/>
      <c r="AN193" s="298"/>
      <c r="AO193" s="298"/>
      <c r="AP193" s="298"/>
      <c r="AQ193" s="298"/>
      <c r="AR193" s="298"/>
      <c r="AS193" s="298"/>
      <c r="AT193" s="298"/>
      <c r="AU193" s="298"/>
      <c r="AV193" s="298"/>
      <c r="AW193" s="298"/>
      <c r="AX193" s="298"/>
      <c r="AY193" s="298"/>
      <c r="AZ193" s="298"/>
    </row>
    <row r="194" spans="1:52" ht="15">
      <c r="A194" s="105"/>
      <c r="B194" s="298"/>
      <c r="C194" s="298"/>
      <c r="D194" s="298"/>
      <c r="E194" s="298"/>
      <c r="F194" s="298"/>
      <c r="G194" s="298"/>
      <c r="H194" s="298"/>
      <c r="I194" s="298"/>
      <c r="J194" s="298"/>
      <c r="K194" s="298"/>
      <c r="L194" s="298"/>
      <c r="M194" s="298"/>
      <c r="N194" s="298"/>
      <c r="O194" s="298"/>
      <c r="P194" s="298"/>
      <c r="Q194" s="298"/>
      <c r="R194" s="298"/>
      <c r="S194" s="298"/>
      <c r="T194" s="298"/>
      <c r="U194" s="298"/>
      <c r="V194" s="298"/>
      <c r="W194" s="298"/>
      <c r="X194" s="298"/>
      <c r="Y194" s="298"/>
      <c r="Z194" s="298"/>
      <c r="AA194" s="298"/>
      <c r="AB194" s="298"/>
      <c r="AC194" s="298"/>
      <c r="AD194" s="298"/>
      <c r="AE194" s="298"/>
      <c r="AF194" s="298"/>
      <c r="AG194" s="298"/>
      <c r="AH194" s="298"/>
      <c r="AI194" s="298"/>
      <c r="AJ194" s="298"/>
      <c r="AK194" s="298"/>
      <c r="AL194" s="298"/>
      <c r="AM194" s="298"/>
      <c r="AN194" s="298"/>
      <c r="AO194" s="298"/>
      <c r="AP194" s="298"/>
      <c r="AQ194" s="298"/>
      <c r="AR194" s="298"/>
      <c r="AS194" s="298"/>
      <c r="AT194" s="298"/>
      <c r="AU194" s="298"/>
      <c r="AV194" s="298"/>
      <c r="AW194" s="298"/>
      <c r="AX194" s="298"/>
      <c r="AY194" s="298"/>
      <c r="AZ194" s="298"/>
    </row>
    <row r="195" spans="1:52" ht="15">
      <c r="A195" s="105"/>
      <c r="B195" s="298"/>
      <c r="C195" s="298"/>
      <c r="D195" s="298"/>
      <c r="E195" s="298"/>
      <c r="F195" s="298"/>
      <c r="G195" s="298"/>
      <c r="H195" s="298"/>
      <c r="I195" s="298"/>
      <c r="J195" s="298"/>
      <c r="K195" s="298"/>
      <c r="L195" s="298"/>
      <c r="M195" s="298"/>
      <c r="N195" s="298"/>
      <c r="O195" s="298"/>
      <c r="P195" s="298"/>
      <c r="Q195" s="298"/>
      <c r="R195" s="298"/>
      <c r="S195" s="298"/>
      <c r="T195" s="298"/>
      <c r="U195" s="298"/>
      <c r="V195" s="298"/>
      <c r="W195" s="298"/>
      <c r="X195" s="298"/>
      <c r="Y195" s="298"/>
      <c r="Z195" s="298"/>
      <c r="AA195" s="298"/>
      <c r="AB195" s="298"/>
      <c r="AC195" s="298"/>
      <c r="AD195" s="298"/>
      <c r="AE195" s="298"/>
      <c r="AF195" s="298"/>
      <c r="AG195" s="298"/>
      <c r="AH195" s="298"/>
      <c r="AI195" s="298"/>
      <c r="AJ195" s="298"/>
      <c r="AK195" s="298"/>
      <c r="AL195" s="298"/>
      <c r="AM195" s="298"/>
      <c r="AN195" s="298"/>
      <c r="AO195" s="298"/>
      <c r="AP195" s="298"/>
      <c r="AQ195" s="298"/>
      <c r="AR195" s="298"/>
      <c r="AS195" s="298"/>
      <c r="AT195" s="298"/>
      <c r="AU195" s="298"/>
      <c r="AV195" s="298"/>
      <c r="AW195" s="298"/>
      <c r="AX195" s="298"/>
      <c r="AY195" s="298"/>
      <c r="AZ195" s="298"/>
    </row>
    <row r="196" spans="1:52" ht="15">
      <c r="A196" s="105"/>
      <c r="B196" s="298"/>
      <c r="C196" s="298"/>
      <c r="D196" s="298"/>
      <c r="E196" s="298"/>
      <c r="F196" s="298"/>
      <c r="G196" s="298"/>
      <c r="H196" s="298"/>
      <c r="I196" s="298"/>
      <c r="J196" s="298"/>
      <c r="K196" s="298"/>
      <c r="L196" s="298"/>
      <c r="M196" s="298"/>
      <c r="N196" s="298"/>
      <c r="O196" s="298"/>
      <c r="P196" s="298"/>
      <c r="Q196" s="298"/>
      <c r="R196" s="298"/>
      <c r="S196" s="298"/>
      <c r="T196" s="298"/>
      <c r="U196" s="298"/>
      <c r="V196" s="298"/>
      <c r="W196" s="298"/>
      <c r="X196" s="298"/>
      <c r="Y196" s="298"/>
      <c r="Z196" s="298"/>
      <c r="AA196" s="298"/>
      <c r="AB196" s="298"/>
      <c r="AC196" s="298"/>
      <c r="AD196" s="298"/>
      <c r="AE196" s="298"/>
      <c r="AF196" s="298"/>
      <c r="AG196" s="298"/>
      <c r="AH196" s="298"/>
      <c r="AI196" s="298"/>
      <c r="AJ196" s="298"/>
      <c r="AK196" s="298"/>
      <c r="AL196" s="298"/>
      <c r="AM196" s="298"/>
      <c r="AN196" s="298"/>
      <c r="AO196" s="298"/>
      <c r="AP196" s="298"/>
      <c r="AQ196" s="298"/>
      <c r="AR196" s="298"/>
      <c r="AS196" s="298"/>
      <c r="AT196" s="298"/>
      <c r="AU196" s="298"/>
      <c r="AV196" s="298"/>
      <c r="AW196" s="298"/>
      <c r="AX196" s="298"/>
      <c r="AY196" s="298"/>
      <c r="AZ196" s="298"/>
    </row>
    <row r="197" spans="1:52" ht="15">
      <c r="A197" s="105"/>
      <c r="B197" s="298"/>
      <c r="C197" s="298"/>
      <c r="D197" s="298"/>
      <c r="E197" s="298"/>
      <c r="F197" s="298"/>
      <c r="G197" s="298"/>
      <c r="H197" s="298"/>
      <c r="I197" s="298"/>
      <c r="J197" s="298"/>
      <c r="K197" s="298"/>
      <c r="L197" s="298"/>
      <c r="M197" s="298"/>
      <c r="N197" s="298"/>
      <c r="O197" s="298"/>
      <c r="P197" s="298"/>
      <c r="Q197" s="298"/>
      <c r="R197" s="298"/>
      <c r="S197" s="298"/>
      <c r="T197" s="298"/>
      <c r="U197" s="298"/>
      <c r="V197" s="298"/>
      <c r="W197" s="298"/>
      <c r="X197" s="298"/>
      <c r="Y197" s="298"/>
      <c r="Z197" s="298"/>
      <c r="AA197" s="298"/>
      <c r="AB197" s="298"/>
      <c r="AC197" s="298"/>
      <c r="AD197" s="298"/>
      <c r="AE197" s="298"/>
      <c r="AF197" s="298"/>
      <c r="AG197" s="298"/>
      <c r="AH197" s="298"/>
      <c r="AI197" s="298"/>
      <c r="AJ197" s="298"/>
      <c r="AK197" s="298"/>
      <c r="AL197" s="298"/>
      <c r="AM197" s="298"/>
      <c r="AN197" s="298"/>
      <c r="AO197" s="298"/>
      <c r="AP197" s="298"/>
      <c r="AQ197" s="298"/>
      <c r="AR197" s="298"/>
      <c r="AS197" s="298"/>
      <c r="AT197" s="298"/>
      <c r="AU197" s="298"/>
      <c r="AV197" s="298"/>
      <c r="AW197" s="298"/>
      <c r="AX197" s="298"/>
      <c r="AY197" s="298"/>
      <c r="AZ197" s="298"/>
    </row>
    <row r="198" spans="1:52" ht="15">
      <c r="A198" s="105"/>
      <c r="B198" s="298"/>
      <c r="C198" s="298"/>
      <c r="D198" s="298"/>
      <c r="E198" s="298"/>
      <c r="F198" s="298"/>
      <c r="G198" s="298"/>
      <c r="H198" s="298"/>
      <c r="I198" s="298"/>
      <c r="J198" s="298"/>
      <c r="K198" s="298"/>
      <c r="L198" s="298"/>
      <c r="M198" s="298"/>
      <c r="N198" s="298"/>
      <c r="O198" s="298"/>
      <c r="P198" s="298"/>
      <c r="Q198" s="298"/>
      <c r="R198" s="298"/>
      <c r="S198" s="298"/>
      <c r="T198" s="298"/>
      <c r="U198" s="298"/>
      <c r="V198" s="298"/>
      <c r="W198" s="298"/>
      <c r="X198" s="298"/>
      <c r="Y198" s="298"/>
      <c r="Z198" s="298"/>
      <c r="AA198" s="298"/>
      <c r="AB198" s="298"/>
      <c r="AC198" s="298"/>
      <c r="AD198" s="298"/>
      <c r="AE198" s="298"/>
      <c r="AF198" s="298"/>
      <c r="AG198" s="298"/>
      <c r="AH198" s="298"/>
      <c r="AI198" s="298"/>
      <c r="AJ198" s="298"/>
      <c r="AK198" s="298"/>
      <c r="AL198" s="298"/>
      <c r="AM198" s="298"/>
      <c r="AN198" s="298"/>
      <c r="AO198" s="298"/>
      <c r="AP198" s="298"/>
      <c r="AQ198" s="298"/>
      <c r="AR198" s="298"/>
      <c r="AS198" s="298"/>
      <c r="AT198" s="298"/>
      <c r="AU198" s="298"/>
      <c r="AV198" s="298"/>
      <c r="AW198" s="298"/>
      <c r="AX198" s="298"/>
      <c r="AY198" s="298"/>
      <c r="AZ198" s="298"/>
    </row>
    <row r="199" spans="1:52" ht="15">
      <c r="A199" s="105"/>
      <c r="B199" s="298"/>
      <c r="C199" s="298"/>
      <c r="D199" s="298"/>
      <c r="E199" s="298"/>
      <c r="F199" s="298"/>
      <c r="G199" s="298"/>
      <c r="H199" s="298"/>
      <c r="I199" s="298"/>
      <c r="J199" s="298"/>
      <c r="K199" s="298"/>
      <c r="L199" s="298"/>
      <c r="M199" s="298"/>
      <c r="N199" s="298"/>
      <c r="O199" s="298"/>
      <c r="P199" s="298"/>
      <c r="Q199" s="298"/>
      <c r="R199" s="298"/>
      <c r="S199" s="298"/>
      <c r="T199" s="298"/>
      <c r="U199" s="298"/>
      <c r="V199" s="298"/>
      <c r="W199" s="298"/>
      <c r="X199" s="298"/>
      <c r="Y199" s="298"/>
      <c r="Z199" s="298"/>
      <c r="AA199" s="298"/>
      <c r="AB199" s="298"/>
      <c r="AC199" s="298"/>
      <c r="AD199" s="298"/>
      <c r="AE199" s="298"/>
      <c r="AF199" s="298"/>
      <c r="AG199" s="298"/>
      <c r="AH199" s="298"/>
      <c r="AI199" s="298"/>
      <c r="AJ199" s="298"/>
      <c r="AK199" s="298"/>
      <c r="AL199" s="298"/>
      <c r="AM199" s="298"/>
      <c r="AN199" s="298"/>
      <c r="AO199" s="298"/>
      <c r="AP199" s="298"/>
      <c r="AQ199" s="298"/>
      <c r="AR199" s="298"/>
      <c r="AS199" s="298"/>
      <c r="AT199" s="298"/>
      <c r="AU199" s="298"/>
      <c r="AV199" s="298"/>
      <c r="AW199" s="298"/>
      <c r="AX199" s="298"/>
      <c r="AY199" s="298"/>
      <c r="AZ199" s="298"/>
    </row>
    <row r="200" spans="1:52" ht="15">
      <c r="A200" s="105"/>
      <c r="B200" s="298"/>
      <c r="C200" s="298"/>
      <c r="D200" s="298"/>
      <c r="E200" s="298"/>
      <c r="F200" s="298"/>
      <c r="G200" s="298"/>
      <c r="H200" s="298"/>
      <c r="I200" s="298"/>
      <c r="J200" s="298"/>
      <c r="K200" s="298"/>
      <c r="L200" s="298"/>
      <c r="M200" s="298"/>
      <c r="N200" s="298"/>
      <c r="O200" s="298"/>
      <c r="P200" s="298"/>
      <c r="Q200" s="298"/>
      <c r="R200" s="298"/>
      <c r="S200" s="298"/>
      <c r="T200" s="298"/>
      <c r="U200" s="298"/>
      <c r="V200" s="298"/>
      <c r="W200" s="298"/>
      <c r="X200" s="298"/>
      <c r="Y200" s="298"/>
      <c r="Z200" s="298"/>
      <c r="AA200" s="298"/>
      <c r="AB200" s="298"/>
      <c r="AC200" s="298"/>
      <c r="AD200" s="298"/>
      <c r="AE200" s="298"/>
      <c r="AF200" s="298"/>
      <c r="AG200" s="298"/>
      <c r="AH200" s="298"/>
      <c r="AI200" s="298"/>
      <c r="AJ200" s="298"/>
      <c r="AK200" s="298"/>
      <c r="AL200" s="298"/>
      <c r="AM200" s="298"/>
      <c r="AN200" s="298"/>
      <c r="AO200" s="298"/>
      <c r="AP200" s="298"/>
      <c r="AQ200" s="298"/>
      <c r="AR200" s="298"/>
      <c r="AS200" s="298"/>
      <c r="AT200" s="298"/>
      <c r="AU200" s="298"/>
      <c r="AV200" s="298"/>
      <c r="AW200" s="298"/>
      <c r="AX200" s="298"/>
      <c r="AY200" s="298"/>
      <c r="AZ200" s="298"/>
    </row>
    <row r="201" spans="1:52" ht="15">
      <c r="A201" s="105"/>
      <c r="B201" s="298"/>
      <c r="C201" s="298"/>
      <c r="D201" s="298"/>
      <c r="E201" s="298"/>
      <c r="F201" s="298"/>
      <c r="G201" s="298"/>
      <c r="H201" s="298"/>
      <c r="I201" s="298"/>
      <c r="J201" s="298"/>
      <c r="K201" s="298"/>
      <c r="L201" s="298"/>
      <c r="M201" s="298"/>
      <c r="N201" s="298"/>
      <c r="O201" s="298"/>
      <c r="P201" s="298"/>
      <c r="Q201" s="298"/>
      <c r="R201" s="298"/>
      <c r="S201" s="298"/>
      <c r="T201" s="298"/>
      <c r="U201" s="298"/>
      <c r="V201" s="298"/>
      <c r="W201" s="298"/>
      <c r="X201" s="298"/>
      <c r="Y201" s="298"/>
      <c r="Z201" s="298"/>
      <c r="AA201" s="298"/>
      <c r="AB201" s="298"/>
      <c r="AC201" s="298"/>
      <c r="AD201" s="298"/>
      <c r="AE201" s="298"/>
      <c r="AF201" s="298"/>
      <c r="AG201" s="298"/>
      <c r="AH201" s="298"/>
      <c r="AI201" s="298"/>
      <c r="AJ201" s="298"/>
      <c r="AK201" s="298"/>
      <c r="AL201" s="298"/>
      <c r="AM201" s="298"/>
      <c r="AN201" s="298"/>
      <c r="AO201" s="298"/>
      <c r="AP201" s="298"/>
      <c r="AQ201" s="298"/>
      <c r="AR201" s="298"/>
      <c r="AS201" s="298"/>
      <c r="AT201" s="298"/>
      <c r="AU201" s="298"/>
      <c r="AV201" s="298"/>
      <c r="AW201" s="298"/>
      <c r="AX201" s="298"/>
      <c r="AY201" s="298"/>
      <c r="AZ201" s="298"/>
    </row>
    <row r="202" spans="1:52" ht="15">
      <c r="A202" s="105"/>
      <c r="B202" s="298"/>
      <c r="C202" s="298"/>
      <c r="D202" s="298"/>
      <c r="E202" s="298"/>
      <c r="F202" s="298"/>
      <c r="G202" s="298"/>
      <c r="H202" s="298"/>
      <c r="I202" s="298"/>
      <c r="J202" s="298"/>
      <c r="K202" s="298"/>
      <c r="L202" s="298"/>
      <c r="M202" s="298"/>
      <c r="N202" s="298"/>
      <c r="O202" s="298"/>
      <c r="P202" s="298"/>
      <c r="Q202" s="298"/>
      <c r="R202" s="298"/>
      <c r="S202" s="298"/>
      <c r="T202" s="298"/>
      <c r="U202" s="298"/>
      <c r="V202" s="298"/>
      <c r="W202" s="298"/>
      <c r="X202" s="298"/>
      <c r="Y202" s="298"/>
      <c r="Z202" s="298"/>
      <c r="AA202" s="298"/>
      <c r="AB202" s="298"/>
      <c r="AC202" s="298"/>
      <c r="AD202" s="298"/>
      <c r="AE202" s="298"/>
      <c r="AF202" s="298"/>
      <c r="AG202" s="298"/>
      <c r="AH202" s="298"/>
      <c r="AI202" s="298"/>
      <c r="AJ202" s="298"/>
      <c r="AK202" s="298"/>
      <c r="AL202" s="298"/>
      <c r="AM202" s="298"/>
      <c r="AN202" s="298"/>
      <c r="AO202" s="298"/>
      <c r="AP202" s="298"/>
      <c r="AQ202" s="298"/>
      <c r="AR202" s="298"/>
      <c r="AS202" s="298"/>
      <c r="AT202" s="298"/>
      <c r="AU202" s="298"/>
      <c r="AV202" s="298"/>
      <c r="AW202" s="298"/>
      <c r="AX202" s="298"/>
      <c r="AY202" s="298"/>
      <c r="AZ202" s="298"/>
    </row>
    <row r="203" spans="1:52" ht="15">
      <c r="A203" s="105"/>
      <c r="B203" s="298"/>
      <c r="C203" s="298"/>
      <c r="D203" s="298"/>
      <c r="E203" s="298"/>
      <c r="F203" s="298"/>
      <c r="G203" s="298"/>
      <c r="H203" s="298"/>
      <c r="I203" s="298"/>
      <c r="J203" s="298"/>
      <c r="K203" s="298"/>
      <c r="L203" s="298"/>
      <c r="M203" s="298"/>
      <c r="N203" s="298"/>
      <c r="O203" s="298"/>
      <c r="P203" s="298"/>
      <c r="Q203" s="298"/>
      <c r="R203" s="298"/>
      <c r="S203" s="298"/>
      <c r="T203" s="298"/>
      <c r="U203" s="298"/>
      <c r="V203" s="298"/>
      <c r="W203" s="298"/>
      <c r="X203" s="298"/>
      <c r="Y203" s="298"/>
      <c r="Z203" s="298"/>
      <c r="AA203" s="298"/>
      <c r="AB203" s="298"/>
      <c r="AC203" s="298"/>
      <c r="AD203" s="298"/>
      <c r="AE203" s="298"/>
      <c r="AF203" s="298"/>
      <c r="AG203" s="298"/>
      <c r="AH203" s="298"/>
      <c r="AI203" s="298"/>
      <c r="AJ203" s="298"/>
      <c r="AK203" s="298"/>
      <c r="AL203" s="298"/>
      <c r="AM203" s="298"/>
      <c r="AN203" s="298"/>
      <c r="AO203" s="298"/>
      <c r="AP203" s="298"/>
      <c r="AQ203" s="298"/>
      <c r="AR203" s="298"/>
      <c r="AS203" s="298"/>
      <c r="AT203" s="298"/>
      <c r="AU203" s="298"/>
      <c r="AV203" s="298"/>
      <c r="AW203" s="298"/>
      <c r="AX203" s="298"/>
      <c r="AY203" s="298"/>
      <c r="AZ203" s="298"/>
    </row>
    <row r="204" spans="1:52" ht="15">
      <c r="A204" s="105"/>
      <c r="B204" s="298"/>
      <c r="C204" s="298"/>
      <c r="D204" s="298"/>
      <c r="E204" s="298"/>
      <c r="F204" s="298"/>
      <c r="G204" s="298"/>
      <c r="H204" s="298"/>
      <c r="I204" s="298"/>
      <c r="J204" s="298"/>
      <c r="K204" s="298"/>
      <c r="L204" s="298"/>
      <c r="M204" s="298"/>
      <c r="N204" s="298"/>
      <c r="O204" s="298"/>
      <c r="P204" s="298"/>
      <c r="Q204" s="298"/>
      <c r="R204" s="298"/>
      <c r="S204" s="298"/>
      <c r="T204" s="298"/>
      <c r="U204" s="298"/>
      <c r="V204" s="298"/>
      <c r="W204" s="298"/>
      <c r="X204" s="298"/>
      <c r="Y204" s="298"/>
      <c r="Z204" s="298"/>
      <c r="AA204" s="298"/>
      <c r="AB204" s="298"/>
      <c r="AC204" s="298"/>
      <c r="AD204" s="298"/>
      <c r="AE204" s="298"/>
      <c r="AF204" s="298"/>
      <c r="AG204" s="298"/>
      <c r="AH204" s="298"/>
      <c r="AI204" s="298"/>
      <c r="AJ204" s="298"/>
      <c r="AK204" s="298"/>
      <c r="AL204" s="298"/>
      <c r="AM204" s="298"/>
      <c r="AN204" s="298"/>
      <c r="AO204" s="298"/>
      <c r="AP204" s="298"/>
      <c r="AQ204" s="298"/>
      <c r="AR204" s="298"/>
      <c r="AS204" s="298"/>
      <c r="AT204" s="298"/>
      <c r="AU204" s="298"/>
      <c r="AV204" s="298"/>
      <c r="AW204" s="298"/>
      <c r="AX204" s="298"/>
      <c r="AY204" s="298"/>
      <c r="AZ204" s="298"/>
    </row>
    <row r="205" spans="1:52" ht="15">
      <c r="A205" s="105"/>
      <c r="B205" s="298"/>
      <c r="C205" s="298"/>
      <c r="D205" s="298"/>
      <c r="E205" s="298"/>
      <c r="F205" s="298"/>
      <c r="G205" s="298"/>
      <c r="H205" s="298"/>
      <c r="I205" s="298"/>
      <c r="J205" s="298"/>
      <c r="K205" s="298"/>
      <c r="L205" s="298"/>
      <c r="M205" s="298"/>
      <c r="N205" s="298"/>
      <c r="O205" s="298"/>
      <c r="P205" s="298"/>
      <c r="Q205" s="298"/>
      <c r="R205" s="298"/>
      <c r="S205" s="298"/>
      <c r="T205" s="298"/>
      <c r="U205" s="298"/>
      <c r="V205" s="298"/>
      <c r="W205" s="298"/>
      <c r="X205" s="298"/>
      <c r="Y205" s="298"/>
      <c r="Z205" s="298"/>
      <c r="AA205" s="298"/>
      <c r="AB205" s="298"/>
      <c r="AC205" s="298"/>
      <c r="AD205" s="298"/>
      <c r="AE205" s="298"/>
      <c r="AF205" s="298"/>
      <c r="AG205" s="298"/>
      <c r="AH205" s="298"/>
      <c r="AI205" s="298"/>
      <c r="AJ205" s="298"/>
      <c r="AK205" s="298"/>
      <c r="AL205" s="298"/>
      <c r="AM205" s="298"/>
      <c r="AN205" s="298"/>
      <c r="AO205" s="298"/>
      <c r="AP205" s="298"/>
      <c r="AQ205" s="298"/>
      <c r="AR205" s="298"/>
      <c r="AS205" s="298"/>
      <c r="AT205" s="298"/>
      <c r="AU205" s="298"/>
      <c r="AV205" s="298"/>
      <c r="AW205" s="298"/>
      <c r="AX205" s="298"/>
      <c r="AY205" s="298"/>
      <c r="AZ205" s="298"/>
    </row>
    <row r="206" spans="1:52" ht="15">
      <c r="A206" s="105"/>
      <c r="B206" s="298"/>
      <c r="C206" s="298"/>
      <c r="D206" s="298"/>
      <c r="E206" s="298"/>
      <c r="F206" s="298"/>
      <c r="G206" s="298"/>
      <c r="H206" s="298"/>
      <c r="I206" s="298"/>
      <c r="J206" s="298"/>
      <c r="K206" s="298"/>
      <c r="L206" s="298"/>
      <c r="M206" s="298"/>
      <c r="N206" s="298"/>
      <c r="O206" s="298"/>
      <c r="P206" s="298"/>
      <c r="Q206" s="298"/>
      <c r="R206" s="298"/>
      <c r="S206" s="298"/>
      <c r="T206" s="298"/>
      <c r="U206" s="298"/>
      <c r="V206" s="298"/>
      <c r="W206" s="298"/>
      <c r="X206" s="298"/>
      <c r="Y206" s="298"/>
      <c r="Z206" s="298"/>
      <c r="AA206" s="298"/>
      <c r="AB206" s="298"/>
      <c r="AC206" s="298"/>
      <c r="AD206" s="298"/>
      <c r="AE206" s="298"/>
      <c r="AF206" s="298"/>
      <c r="AG206" s="298"/>
      <c r="AH206" s="298"/>
      <c r="AI206" s="298"/>
      <c r="AJ206" s="298"/>
      <c r="AK206" s="298"/>
      <c r="AL206" s="298"/>
      <c r="AM206" s="298"/>
      <c r="AN206" s="298"/>
      <c r="AO206" s="298"/>
      <c r="AP206" s="298"/>
      <c r="AQ206" s="298"/>
      <c r="AR206" s="298"/>
      <c r="AS206" s="298"/>
      <c r="AT206" s="298"/>
      <c r="AU206" s="298"/>
      <c r="AV206" s="298"/>
      <c r="AW206" s="298"/>
      <c r="AX206" s="298"/>
      <c r="AY206" s="298"/>
      <c r="AZ206" s="298"/>
    </row>
    <row r="207" spans="1:52" ht="15">
      <c r="A207" s="105"/>
      <c r="B207" s="298"/>
      <c r="C207" s="298"/>
      <c r="D207" s="298"/>
      <c r="E207" s="298"/>
      <c r="F207" s="298"/>
      <c r="G207" s="298"/>
      <c r="H207" s="298"/>
      <c r="I207" s="298"/>
      <c r="J207" s="298"/>
      <c r="K207" s="298"/>
      <c r="L207" s="298"/>
      <c r="M207" s="298"/>
      <c r="N207" s="298"/>
      <c r="O207" s="298"/>
      <c r="P207" s="298"/>
      <c r="Q207" s="298"/>
      <c r="R207" s="298"/>
      <c r="S207" s="298"/>
      <c r="T207" s="298"/>
      <c r="U207" s="298"/>
      <c r="V207" s="298"/>
      <c r="W207" s="298"/>
      <c r="X207" s="298"/>
      <c r="Y207" s="298"/>
      <c r="Z207" s="298"/>
      <c r="AA207" s="298"/>
      <c r="AB207" s="298"/>
      <c r="AC207" s="298"/>
      <c r="AD207" s="298"/>
      <c r="AE207" s="298"/>
      <c r="AF207" s="298"/>
      <c r="AG207" s="298"/>
      <c r="AH207" s="298"/>
      <c r="AI207" s="298"/>
      <c r="AJ207" s="298"/>
      <c r="AK207" s="298"/>
      <c r="AL207" s="298"/>
      <c r="AM207" s="298"/>
      <c r="AN207" s="298"/>
      <c r="AO207" s="298"/>
      <c r="AP207" s="298"/>
      <c r="AQ207" s="298"/>
      <c r="AR207" s="298"/>
      <c r="AS207" s="298"/>
      <c r="AT207" s="298"/>
      <c r="AU207" s="298"/>
      <c r="AV207" s="298"/>
      <c r="AW207" s="298"/>
      <c r="AX207" s="298"/>
      <c r="AY207" s="298"/>
      <c r="AZ207" s="298"/>
    </row>
    <row r="208" spans="1:52" ht="15">
      <c r="A208" s="105"/>
      <c r="B208" s="298"/>
      <c r="C208" s="298"/>
      <c r="D208" s="298"/>
      <c r="E208" s="298"/>
      <c r="F208" s="298"/>
      <c r="G208" s="298"/>
      <c r="H208" s="298"/>
      <c r="I208" s="298"/>
      <c r="J208" s="298"/>
      <c r="K208" s="298"/>
      <c r="L208" s="298"/>
      <c r="M208" s="298"/>
      <c r="N208" s="298"/>
      <c r="O208" s="298"/>
      <c r="P208" s="298"/>
      <c r="Q208" s="298"/>
      <c r="R208" s="298"/>
      <c r="S208" s="298"/>
      <c r="T208" s="298"/>
      <c r="U208" s="298"/>
      <c r="V208" s="298"/>
      <c r="W208" s="298"/>
      <c r="X208" s="298"/>
      <c r="Y208" s="298"/>
      <c r="Z208" s="298"/>
      <c r="AA208" s="298"/>
      <c r="AB208" s="298"/>
      <c r="AC208" s="298"/>
      <c r="AD208" s="298"/>
      <c r="AE208" s="298"/>
      <c r="AF208" s="298"/>
      <c r="AG208" s="298"/>
      <c r="AH208" s="298"/>
      <c r="AI208" s="298"/>
      <c r="AJ208" s="298"/>
      <c r="AK208" s="298"/>
      <c r="AL208" s="298"/>
      <c r="AM208" s="298"/>
      <c r="AN208" s="298"/>
      <c r="AO208" s="298"/>
      <c r="AP208" s="298"/>
      <c r="AQ208" s="298"/>
      <c r="AR208" s="298"/>
      <c r="AS208" s="298"/>
      <c r="AT208" s="298"/>
      <c r="AU208" s="298"/>
      <c r="AV208" s="298"/>
      <c r="AW208" s="298"/>
      <c r="AX208" s="298"/>
      <c r="AY208" s="298"/>
      <c r="AZ208" s="298"/>
    </row>
    <row r="209" spans="1:52" ht="15">
      <c r="A209" s="105"/>
      <c r="B209" s="298"/>
      <c r="C209" s="298"/>
      <c r="D209" s="298"/>
      <c r="E209" s="298"/>
      <c r="F209" s="298"/>
      <c r="G209" s="298"/>
      <c r="H209" s="298"/>
      <c r="I209" s="298"/>
      <c r="J209" s="298"/>
      <c r="K209" s="298"/>
      <c r="L209" s="298"/>
      <c r="M209" s="298"/>
      <c r="N209" s="298"/>
      <c r="O209" s="298"/>
      <c r="P209" s="298"/>
      <c r="Q209" s="298"/>
      <c r="R209" s="298"/>
      <c r="S209" s="298"/>
      <c r="T209" s="298"/>
      <c r="U209" s="298"/>
      <c r="V209" s="298"/>
      <c r="W209" s="298"/>
      <c r="X209" s="298"/>
      <c r="Y209" s="298"/>
      <c r="Z209" s="298"/>
      <c r="AA209" s="298"/>
      <c r="AB209" s="298"/>
      <c r="AC209" s="298"/>
      <c r="AD209" s="298"/>
      <c r="AE209" s="298"/>
      <c r="AF209" s="298"/>
      <c r="AG209" s="298"/>
      <c r="AH209" s="298"/>
      <c r="AI209" s="298"/>
      <c r="AJ209" s="298"/>
      <c r="AK209" s="298"/>
      <c r="AL209" s="298"/>
      <c r="AM209" s="298"/>
      <c r="AN209" s="298"/>
      <c r="AO209" s="298"/>
      <c r="AP209" s="298"/>
      <c r="AQ209" s="298"/>
      <c r="AR209" s="298"/>
      <c r="AS209" s="298"/>
      <c r="AT209" s="298"/>
      <c r="AU209" s="298"/>
      <c r="AV209" s="298"/>
      <c r="AW209" s="298"/>
      <c r="AX209" s="298"/>
      <c r="AY209" s="298"/>
      <c r="AZ209" s="298"/>
    </row>
    <row r="210" spans="1:52" ht="15">
      <c r="A210" s="105"/>
      <c r="B210" s="298"/>
      <c r="C210" s="298"/>
      <c r="D210" s="298"/>
      <c r="E210" s="298"/>
      <c r="F210" s="298"/>
      <c r="G210" s="298"/>
      <c r="H210" s="298"/>
      <c r="I210" s="298"/>
      <c r="J210" s="298"/>
      <c r="K210" s="298"/>
      <c r="L210" s="298"/>
      <c r="M210" s="298"/>
      <c r="N210" s="298"/>
      <c r="O210" s="298"/>
      <c r="P210" s="298"/>
      <c r="Q210" s="298"/>
      <c r="R210" s="298"/>
      <c r="S210" s="298"/>
      <c r="T210" s="298"/>
      <c r="U210" s="298"/>
      <c r="V210" s="298"/>
      <c r="W210" s="298"/>
      <c r="X210" s="298"/>
      <c r="Y210" s="298"/>
      <c r="Z210" s="298"/>
      <c r="AA210" s="298"/>
      <c r="AB210" s="298"/>
      <c r="AC210" s="298"/>
      <c r="AD210" s="298"/>
      <c r="AE210" s="298"/>
      <c r="AF210" s="298"/>
      <c r="AG210" s="298"/>
      <c r="AH210" s="298"/>
      <c r="AI210" s="298"/>
      <c r="AJ210" s="298"/>
      <c r="AK210" s="298"/>
      <c r="AL210" s="298"/>
      <c r="AM210" s="298"/>
      <c r="AN210" s="298"/>
      <c r="AO210" s="298"/>
      <c r="AP210" s="298"/>
      <c r="AQ210" s="298"/>
      <c r="AR210" s="298"/>
      <c r="AS210" s="298"/>
      <c r="AT210" s="298"/>
      <c r="AU210" s="298"/>
      <c r="AV210" s="298"/>
      <c r="AW210" s="298"/>
      <c r="AX210" s="298"/>
      <c r="AY210" s="298"/>
      <c r="AZ210" s="298"/>
    </row>
    <row r="211" spans="1:52" ht="15">
      <c r="A211" s="105"/>
      <c r="B211" s="298"/>
      <c r="C211" s="298"/>
      <c r="D211" s="298"/>
      <c r="E211" s="298"/>
      <c r="F211" s="298"/>
      <c r="G211" s="298"/>
      <c r="H211" s="298"/>
      <c r="I211" s="298"/>
      <c r="J211" s="298"/>
      <c r="K211" s="298"/>
      <c r="L211" s="298"/>
      <c r="M211" s="298"/>
      <c r="N211" s="298"/>
      <c r="O211" s="298"/>
      <c r="P211" s="298"/>
      <c r="Q211" s="298"/>
      <c r="R211" s="298"/>
      <c r="S211" s="298"/>
      <c r="T211" s="298"/>
      <c r="U211" s="298"/>
      <c r="V211" s="298"/>
      <c r="W211" s="298"/>
      <c r="X211" s="298"/>
      <c r="Y211" s="298"/>
      <c r="Z211" s="298"/>
      <c r="AA211" s="298"/>
      <c r="AB211" s="298"/>
      <c r="AC211" s="298"/>
      <c r="AD211" s="298"/>
      <c r="AE211" s="298"/>
      <c r="AF211" s="298"/>
      <c r="AG211" s="298"/>
      <c r="AH211" s="298"/>
      <c r="AI211" s="298"/>
      <c r="AJ211" s="298"/>
      <c r="AK211" s="298"/>
      <c r="AL211" s="298"/>
      <c r="AM211" s="298"/>
      <c r="AN211" s="298"/>
      <c r="AO211" s="298"/>
      <c r="AP211" s="298"/>
      <c r="AQ211" s="298"/>
      <c r="AR211" s="298"/>
      <c r="AS211" s="298"/>
      <c r="AT211" s="298"/>
      <c r="AU211" s="298"/>
      <c r="AV211" s="298"/>
      <c r="AW211" s="298"/>
      <c r="AX211" s="298"/>
      <c r="AY211" s="298"/>
      <c r="AZ211" s="298"/>
    </row>
    <row r="212" spans="1:52" ht="15">
      <c r="A212" s="105"/>
      <c r="B212" s="298"/>
      <c r="C212" s="298"/>
      <c r="D212" s="298"/>
      <c r="E212" s="298"/>
      <c r="F212" s="298"/>
      <c r="G212" s="298"/>
      <c r="H212" s="298"/>
      <c r="I212" s="298"/>
      <c r="J212" s="298"/>
      <c r="K212" s="298"/>
      <c r="L212" s="298"/>
      <c r="M212" s="298"/>
      <c r="N212" s="298"/>
      <c r="O212" s="298"/>
      <c r="P212" s="298"/>
      <c r="Q212" s="298"/>
      <c r="R212" s="298"/>
      <c r="S212" s="298"/>
      <c r="T212" s="298"/>
      <c r="U212" s="298"/>
      <c r="V212" s="298"/>
      <c r="W212" s="298"/>
      <c r="X212" s="298"/>
      <c r="Y212" s="298"/>
      <c r="Z212" s="298"/>
      <c r="AA212" s="298"/>
      <c r="AB212" s="298"/>
      <c r="AC212" s="298"/>
      <c r="AD212" s="298"/>
      <c r="AE212" s="298"/>
      <c r="AF212" s="298"/>
      <c r="AG212" s="298"/>
      <c r="AH212" s="298"/>
      <c r="AI212" s="298"/>
      <c r="AJ212" s="298"/>
      <c r="AK212" s="298"/>
      <c r="AL212" s="298"/>
      <c r="AM212" s="298"/>
      <c r="AN212" s="298"/>
      <c r="AO212" s="298"/>
      <c r="AP212" s="298"/>
      <c r="AQ212" s="298"/>
      <c r="AR212" s="298"/>
      <c r="AS212" s="298"/>
      <c r="AT212" s="298"/>
      <c r="AU212" s="298"/>
      <c r="AV212" s="298"/>
      <c r="AW212" s="298"/>
      <c r="AX212" s="298"/>
      <c r="AY212" s="298"/>
      <c r="AZ212" s="298"/>
    </row>
    <row r="213" spans="1:52" ht="15">
      <c r="A213" s="105"/>
      <c r="B213" s="298"/>
      <c r="C213" s="298"/>
      <c r="D213" s="298"/>
      <c r="E213" s="298"/>
      <c r="F213" s="298"/>
      <c r="G213" s="298"/>
      <c r="H213" s="298"/>
      <c r="I213" s="298"/>
      <c r="J213" s="298"/>
      <c r="K213" s="298"/>
      <c r="L213" s="298"/>
      <c r="M213" s="298"/>
      <c r="N213" s="298"/>
      <c r="O213" s="298"/>
      <c r="P213" s="298"/>
      <c r="Q213" s="298"/>
      <c r="R213" s="298"/>
      <c r="S213" s="298"/>
      <c r="T213" s="298"/>
      <c r="U213" s="298"/>
      <c r="V213" s="298"/>
      <c r="W213" s="298"/>
      <c r="X213" s="298"/>
      <c r="Y213" s="298"/>
      <c r="Z213" s="298"/>
      <c r="AA213" s="298"/>
      <c r="AB213" s="298"/>
      <c r="AC213" s="298"/>
      <c r="AD213" s="298"/>
      <c r="AE213" s="298"/>
      <c r="AF213" s="298"/>
      <c r="AG213" s="298"/>
      <c r="AH213" s="298"/>
      <c r="AI213" s="298"/>
      <c r="AJ213" s="298"/>
      <c r="AK213" s="298"/>
      <c r="AL213" s="298"/>
      <c r="AM213" s="298"/>
      <c r="AN213" s="298"/>
      <c r="AO213" s="298"/>
      <c r="AP213" s="298"/>
      <c r="AQ213" s="298"/>
      <c r="AR213" s="298"/>
      <c r="AS213" s="298"/>
      <c r="AT213" s="298"/>
      <c r="AU213" s="298"/>
      <c r="AV213" s="298"/>
      <c r="AW213" s="298"/>
      <c r="AX213" s="298"/>
      <c r="AY213" s="298"/>
      <c r="AZ213" s="298"/>
    </row>
    <row r="214" spans="1:52" ht="15">
      <c r="A214" s="105"/>
      <c r="B214" s="298"/>
      <c r="C214" s="298"/>
      <c r="D214" s="298"/>
      <c r="E214" s="298"/>
      <c r="F214" s="298"/>
      <c r="G214" s="298"/>
      <c r="H214" s="298"/>
      <c r="I214" s="298"/>
      <c r="J214" s="298"/>
      <c r="K214" s="298"/>
      <c r="L214" s="298"/>
      <c r="M214" s="298"/>
      <c r="N214" s="298"/>
      <c r="O214" s="298"/>
      <c r="P214" s="298"/>
      <c r="Q214" s="298"/>
      <c r="R214" s="298"/>
      <c r="S214" s="298"/>
      <c r="T214" s="298"/>
      <c r="U214" s="298"/>
      <c r="V214" s="298"/>
      <c r="W214" s="298"/>
      <c r="X214" s="298"/>
      <c r="Y214" s="298"/>
      <c r="Z214" s="298"/>
      <c r="AA214" s="298"/>
      <c r="AB214" s="298"/>
      <c r="AC214" s="298"/>
      <c r="AD214" s="298"/>
      <c r="AE214" s="298"/>
      <c r="AF214" s="298"/>
      <c r="AG214" s="298"/>
      <c r="AH214" s="298"/>
      <c r="AI214" s="298"/>
      <c r="AJ214" s="298"/>
      <c r="AK214" s="298"/>
      <c r="AL214" s="298"/>
      <c r="AM214" s="298"/>
      <c r="AN214" s="298"/>
      <c r="AO214" s="298"/>
      <c r="AP214" s="298"/>
      <c r="AQ214" s="298"/>
      <c r="AR214" s="298"/>
      <c r="AS214" s="298"/>
      <c r="AT214" s="298"/>
      <c r="AU214" s="298"/>
      <c r="AV214" s="298"/>
      <c r="AW214" s="298"/>
      <c r="AX214" s="298"/>
      <c r="AY214" s="298"/>
      <c r="AZ214" s="298"/>
    </row>
    <row r="215" spans="1:52" ht="15">
      <c r="A215" s="105"/>
      <c r="B215" s="298"/>
      <c r="C215" s="298"/>
      <c r="D215" s="298"/>
      <c r="E215" s="298"/>
      <c r="F215" s="298"/>
      <c r="G215" s="298"/>
      <c r="H215" s="298"/>
      <c r="I215" s="298"/>
      <c r="J215" s="298"/>
      <c r="K215" s="298"/>
      <c r="L215" s="298"/>
      <c r="M215" s="298"/>
      <c r="N215" s="298"/>
      <c r="O215" s="298"/>
      <c r="P215" s="298"/>
      <c r="Q215" s="298"/>
      <c r="R215" s="298"/>
      <c r="S215" s="298"/>
      <c r="T215" s="298"/>
      <c r="U215" s="298"/>
      <c r="V215" s="298"/>
      <c r="W215" s="298"/>
      <c r="X215" s="298"/>
      <c r="Y215" s="298"/>
      <c r="Z215" s="298"/>
      <c r="AA215" s="298"/>
      <c r="AB215" s="298"/>
      <c r="AC215" s="298"/>
      <c r="AD215" s="298"/>
      <c r="AE215" s="298"/>
      <c r="AF215" s="298"/>
      <c r="AG215" s="298"/>
      <c r="AH215" s="298"/>
      <c r="AI215" s="298"/>
      <c r="AJ215" s="298"/>
      <c r="AK215" s="298"/>
      <c r="AL215" s="298"/>
      <c r="AM215" s="298"/>
      <c r="AN215" s="298"/>
      <c r="AO215" s="298"/>
      <c r="AP215" s="298"/>
      <c r="AQ215" s="298"/>
      <c r="AR215" s="298"/>
      <c r="AS215" s="298"/>
      <c r="AT215" s="298"/>
      <c r="AU215" s="298"/>
      <c r="AV215" s="298"/>
      <c r="AW215" s="298"/>
      <c r="AX215" s="298"/>
      <c r="AY215" s="298"/>
      <c r="AZ215" s="298"/>
    </row>
    <row r="216" spans="1:52" ht="15">
      <c r="A216" s="105"/>
      <c r="B216" s="298"/>
      <c r="C216" s="298"/>
      <c r="D216" s="298"/>
      <c r="E216" s="298"/>
      <c r="F216" s="298"/>
      <c r="G216" s="298"/>
      <c r="H216" s="298"/>
      <c r="I216" s="298"/>
      <c r="J216" s="298"/>
      <c r="K216" s="298"/>
      <c r="L216" s="298"/>
      <c r="M216" s="298"/>
      <c r="N216" s="298"/>
      <c r="O216" s="298"/>
      <c r="P216" s="298"/>
      <c r="Q216" s="298"/>
      <c r="R216" s="298"/>
      <c r="S216" s="298"/>
      <c r="T216" s="298"/>
      <c r="U216" s="298"/>
      <c r="V216" s="298"/>
      <c r="W216" s="298"/>
      <c r="X216" s="298"/>
      <c r="Y216" s="298"/>
      <c r="Z216" s="298"/>
      <c r="AA216" s="298"/>
      <c r="AB216" s="298"/>
      <c r="AC216" s="298"/>
      <c r="AD216" s="298"/>
      <c r="AE216" s="298"/>
      <c r="AF216" s="298"/>
      <c r="AG216" s="298"/>
      <c r="AH216" s="298"/>
      <c r="AI216" s="298"/>
      <c r="AJ216" s="298"/>
      <c r="AK216" s="298"/>
      <c r="AL216" s="298"/>
      <c r="AM216" s="298"/>
      <c r="AN216" s="298"/>
      <c r="AO216" s="298"/>
      <c r="AP216" s="298"/>
      <c r="AQ216" s="298"/>
      <c r="AR216" s="298"/>
      <c r="AS216" s="298"/>
      <c r="AT216" s="298"/>
      <c r="AU216" s="298"/>
      <c r="AV216" s="298"/>
      <c r="AW216" s="298"/>
      <c r="AX216" s="298"/>
      <c r="AY216" s="298"/>
      <c r="AZ216" s="298"/>
    </row>
    <row r="217" spans="1:52" ht="15">
      <c r="A217" s="105"/>
      <c r="B217" s="298"/>
      <c r="C217" s="298"/>
      <c r="D217" s="298"/>
      <c r="E217" s="298"/>
      <c r="F217" s="298"/>
      <c r="G217" s="298"/>
      <c r="H217" s="298"/>
      <c r="I217" s="298"/>
      <c r="J217" s="298"/>
      <c r="K217" s="298"/>
      <c r="L217" s="298"/>
      <c r="M217" s="298"/>
      <c r="N217" s="298"/>
      <c r="O217" s="298"/>
      <c r="P217" s="298"/>
      <c r="Q217" s="298"/>
      <c r="R217" s="298"/>
      <c r="S217" s="298"/>
      <c r="T217" s="298"/>
      <c r="U217" s="298"/>
      <c r="V217" s="298"/>
      <c r="W217" s="298"/>
      <c r="X217" s="298"/>
      <c r="Y217" s="298"/>
      <c r="Z217" s="298"/>
      <c r="AA217" s="298"/>
      <c r="AB217" s="298"/>
      <c r="AC217" s="298"/>
      <c r="AD217" s="298"/>
      <c r="AE217" s="298"/>
      <c r="AF217" s="298"/>
      <c r="AG217" s="298"/>
      <c r="AH217" s="298"/>
      <c r="AI217" s="298"/>
      <c r="AJ217" s="298"/>
      <c r="AK217" s="298"/>
      <c r="AL217" s="298"/>
      <c r="AM217" s="298"/>
      <c r="AN217" s="298"/>
      <c r="AO217" s="298"/>
      <c r="AP217" s="298"/>
      <c r="AQ217" s="298"/>
      <c r="AR217" s="298"/>
      <c r="AS217" s="298"/>
      <c r="AT217" s="298"/>
      <c r="AU217" s="298"/>
      <c r="AV217" s="298"/>
      <c r="AW217" s="298"/>
      <c r="AX217" s="298"/>
      <c r="AY217" s="298"/>
      <c r="AZ217" s="298"/>
    </row>
    <row r="218" spans="1:52" ht="15">
      <c r="A218" s="29"/>
      <c r="B218" s="298"/>
      <c r="C218" s="298"/>
      <c r="D218" s="298"/>
      <c r="E218" s="298"/>
      <c r="F218" s="298"/>
      <c r="G218" s="298"/>
      <c r="H218" s="298"/>
      <c r="I218" s="298"/>
      <c r="J218" s="298"/>
      <c r="K218" s="298"/>
      <c r="L218" s="298"/>
      <c r="M218" s="298"/>
      <c r="N218" s="298"/>
      <c r="O218" s="298"/>
      <c r="P218" s="298"/>
      <c r="Q218" s="298"/>
      <c r="R218" s="298"/>
      <c r="S218" s="298"/>
      <c r="T218" s="298"/>
      <c r="U218" s="298"/>
      <c r="V218" s="298"/>
      <c r="W218" s="298"/>
      <c r="X218" s="298"/>
      <c r="Y218" s="298"/>
      <c r="Z218" s="298"/>
      <c r="AA218" s="298"/>
      <c r="AB218" s="298"/>
      <c r="AC218" s="298"/>
      <c r="AD218" s="298"/>
      <c r="AE218" s="298"/>
      <c r="AF218" s="298"/>
      <c r="AG218" s="298"/>
      <c r="AH218" s="298"/>
      <c r="AI218" s="298"/>
      <c r="AJ218" s="298"/>
      <c r="AK218" s="298"/>
      <c r="AL218" s="298"/>
      <c r="AM218" s="298"/>
      <c r="AN218" s="298"/>
      <c r="AO218" s="298"/>
      <c r="AP218" s="298"/>
      <c r="AQ218" s="298"/>
      <c r="AR218" s="298"/>
      <c r="AS218" s="298"/>
      <c r="AT218" s="298"/>
      <c r="AU218" s="298"/>
      <c r="AV218" s="298"/>
      <c r="AW218" s="298"/>
      <c r="AX218" s="298"/>
      <c r="AY218" s="298"/>
      <c r="AZ218" s="298"/>
    </row>
    <row r="219" spans="1:52" ht="15">
      <c r="A219" s="300"/>
      <c r="B219" s="298"/>
      <c r="C219" s="298"/>
      <c r="D219" s="298"/>
      <c r="E219" s="298"/>
      <c r="F219" s="298"/>
      <c r="G219" s="298"/>
      <c r="H219" s="298"/>
      <c r="I219" s="298"/>
      <c r="J219" s="298"/>
      <c r="K219" s="298"/>
      <c r="L219" s="298"/>
      <c r="M219" s="298"/>
      <c r="N219" s="298"/>
      <c r="O219" s="298"/>
      <c r="P219" s="298"/>
      <c r="Q219" s="298"/>
      <c r="R219" s="298"/>
      <c r="S219" s="298"/>
      <c r="T219" s="298"/>
      <c r="U219" s="298"/>
      <c r="V219" s="298"/>
      <c r="W219" s="298"/>
      <c r="X219" s="298"/>
      <c r="Y219" s="298"/>
      <c r="Z219" s="298"/>
      <c r="AA219" s="298"/>
      <c r="AB219" s="298"/>
      <c r="AC219" s="298"/>
      <c r="AD219" s="298"/>
      <c r="AE219" s="298"/>
      <c r="AF219" s="298"/>
      <c r="AG219" s="298"/>
      <c r="AH219" s="298"/>
      <c r="AI219" s="298"/>
      <c r="AJ219" s="298"/>
      <c r="AK219" s="298"/>
      <c r="AL219" s="298"/>
      <c r="AM219" s="298"/>
      <c r="AN219" s="298"/>
      <c r="AO219" s="298"/>
      <c r="AP219" s="298"/>
      <c r="AQ219" s="298"/>
      <c r="AR219" s="298"/>
      <c r="AS219" s="298"/>
      <c r="AT219" s="298"/>
      <c r="AU219" s="298"/>
      <c r="AV219" s="298"/>
      <c r="AW219" s="298"/>
      <c r="AX219" s="298"/>
      <c r="AY219" s="298"/>
      <c r="AZ219" s="298"/>
    </row>
  </sheetData>
  <sheetProtection/>
  <printOptions/>
  <pageMargins left="0.25" right="0.25" top="0.3" bottom="0.4" header="0" footer="0"/>
  <pageSetup fitToHeight="3" horizontalDpi="600" verticalDpi="600" orientation="landscape" paperSize="5" scale="63" r:id="rId1"/>
  <headerFooter alignWithMargins="0">
    <oddFooter>&amp;LTOWN OF WEST TISBURY&amp;R Printed &amp;D - Page &amp;P 0F &amp;N</oddFooter>
  </headerFooter>
  <rowBreaks count="2" manualBreakCount="2">
    <brk id="57" max="51" man="1"/>
    <brk id="116" max="51" man="1"/>
  </rowBreaks>
</worksheet>
</file>

<file path=xl/worksheets/sheet8.xml><?xml version="1.0" encoding="utf-8"?>
<worksheet xmlns="http://schemas.openxmlformats.org/spreadsheetml/2006/main" xmlns:r="http://schemas.openxmlformats.org/officeDocument/2006/relationships">
  <dimension ref="A1:IV104"/>
  <sheetViews>
    <sheetView zoomScale="87" zoomScaleNormal="87" zoomScalePageLayoutView="0" workbookViewId="0" topLeftCell="A1">
      <pane ySplit="9" topLeftCell="BM64" activePane="bottomLeft" state="frozen"/>
      <selection pane="topLeft" activeCell="F90" sqref="F90"/>
      <selection pane="bottomLeft" activeCell="G23" sqref="G23"/>
    </sheetView>
  </sheetViews>
  <sheetFormatPr defaultColWidth="8.88671875" defaultRowHeight="15"/>
  <cols>
    <col min="1" max="1" width="22.6640625" style="1" customWidth="1"/>
    <col min="2" max="2" width="5.6640625" style="1" customWidth="1"/>
    <col min="3" max="3" width="4.6640625" style="1" customWidth="1"/>
    <col min="4" max="4" width="5.6640625" style="1" customWidth="1"/>
    <col min="5" max="5" width="8.6640625" style="1" customWidth="1"/>
    <col min="6" max="7" width="9.6640625" style="1" customWidth="1"/>
    <col min="8" max="8" width="2.6640625" style="1" customWidth="1"/>
    <col min="9" max="9" width="9.6640625" style="1" customWidth="1"/>
    <col min="10" max="10" width="8.6640625" style="1" customWidth="1"/>
    <col min="11" max="11" width="2.6640625" style="1" customWidth="1"/>
    <col min="12" max="12" width="9.6640625" style="1" customWidth="1"/>
  </cols>
  <sheetData>
    <row r="1" spans="1:11" ht="15.75">
      <c r="A1" s="353" t="s">
        <v>8</v>
      </c>
      <c r="B1" s="55"/>
      <c r="C1" s="43"/>
      <c r="E1" s="1" t="s">
        <v>21</v>
      </c>
      <c r="G1" s="4"/>
      <c r="H1" s="43"/>
      <c r="I1" s="5" t="s">
        <v>34</v>
      </c>
      <c r="K1" s="43"/>
    </row>
    <row r="2" spans="1:11" ht="15.75">
      <c r="A2" s="57">
        <v>41394</v>
      </c>
      <c r="B2" s="56"/>
      <c r="C2" s="43"/>
      <c r="D2" s="43"/>
      <c r="E2" s="1" t="s">
        <v>22</v>
      </c>
      <c r="G2" s="4"/>
      <c r="H2" s="43"/>
      <c r="I2" s="5" t="s">
        <v>35</v>
      </c>
      <c r="K2" s="43"/>
    </row>
    <row r="3" spans="1:11" ht="15.75">
      <c r="A3" s="123" t="s">
        <v>117</v>
      </c>
      <c r="B3" s="56"/>
      <c r="C3" s="43"/>
      <c r="D3" s="43"/>
      <c r="E3" s="2" t="s">
        <v>23</v>
      </c>
      <c r="F3" s="2"/>
      <c r="G3" s="8">
        <f>SUM(G1:G2)</f>
        <v>0</v>
      </c>
      <c r="H3" s="43"/>
      <c r="I3" s="5" t="s">
        <v>36</v>
      </c>
      <c r="K3" s="43"/>
    </row>
    <row r="4" spans="1:11" ht="18.75" thickBot="1">
      <c r="A4" s="354" t="s">
        <v>143</v>
      </c>
      <c r="B4"/>
      <c r="C4" s="39"/>
      <c r="H4" s="43"/>
      <c r="K4" s="43"/>
    </row>
    <row r="5" spans="1:12" ht="15.75">
      <c r="A5" s="60"/>
      <c r="B5"/>
      <c r="C5" s="61"/>
      <c r="E5" s="42" t="s">
        <v>24</v>
      </c>
      <c r="F5" s="42" t="s">
        <v>28</v>
      </c>
      <c r="G5" s="42" t="s">
        <v>31</v>
      </c>
      <c r="H5" s="42" t="s">
        <v>33</v>
      </c>
      <c r="I5" s="42" t="s">
        <v>37</v>
      </c>
      <c r="J5" s="42" t="s">
        <v>39</v>
      </c>
      <c r="K5" s="42" t="s">
        <v>33</v>
      </c>
      <c r="L5" s="42" t="s">
        <v>43</v>
      </c>
    </row>
    <row r="6" spans="2:12" ht="15">
      <c r="B6" s="43"/>
      <c r="C6" s="43"/>
      <c r="D6" s="43" t="s">
        <v>17</v>
      </c>
      <c r="E6" s="9"/>
      <c r="F6" s="9"/>
      <c r="G6" s="9"/>
      <c r="H6" s="42" t="s">
        <v>33</v>
      </c>
      <c r="I6" s="9"/>
      <c r="J6" s="42" t="s">
        <v>40</v>
      </c>
      <c r="K6" s="42" t="s">
        <v>33</v>
      </c>
      <c r="L6" s="42"/>
    </row>
    <row r="7" spans="2:12" ht="15">
      <c r="B7" s="43"/>
      <c r="C7" s="43" t="s">
        <v>15</v>
      </c>
      <c r="D7" s="43" t="s">
        <v>18</v>
      </c>
      <c r="E7" s="42" t="s">
        <v>25</v>
      </c>
      <c r="F7" s="9" t="s">
        <v>29</v>
      </c>
      <c r="G7" s="42" t="s">
        <v>32</v>
      </c>
      <c r="H7" s="42" t="s">
        <v>33</v>
      </c>
      <c r="I7" s="42" t="s">
        <v>38</v>
      </c>
      <c r="J7" s="42" t="s">
        <v>41</v>
      </c>
      <c r="K7" s="42" t="s">
        <v>33</v>
      </c>
      <c r="L7" s="42" t="s">
        <v>44</v>
      </c>
    </row>
    <row r="8" spans="1:12" ht="15">
      <c r="A8" s="1" t="s">
        <v>10</v>
      </c>
      <c r="B8" s="43"/>
      <c r="C8" s="43" t="s">
        <v>16</v>
      </c>
      <c r="D8" s="43" t="s">
        <v>19</v>
      </c>
      <c r="E8" s="42" t="s">
        <v>26</v>
      </c>
      <c r="F8" s="42" t="s">
        <v>30</v>
      </c>
      <c r="G8" s="42" t="s">
        <v>26</v>
      </c>
      <c r="H8" s="42" t="s">
        <v>33</v>
      </c>
      <c r="I8" s="42" t="s">
        <v>30</v>
      </c>
      <c r="J8" s="42" t="s">
        <v>42</v>
      </c>
      <c r="K8" s="42" t="s">
        <v>33</v>
      </c>
      <c r="L8" s="42" t="s">
        <v>45</v>
      </c>
    </row>
    <row r="9" spans="2:12" ht="16.5" thickBot="1">
      <c r="B9" s="43"/>
      <c r="C9" s="43"/>
      <c r="E9" s="9"/>
      <c r="F9" s="10"/>
      <c r="G9" s="9"/>
      <c r="H9" s="42" t="s">
        <v>33</v>
      </c>
      <c r="I9" s="9"/>
      <c r="J9" s="9"/>
      <c r="K9" s="42" t="s">
        <v>33</v>
      </c>
      <c r="L9" s="9"/>
    </row>
    <row r="10" spans="1:12" ht="15.75" thickTop="1">
      <c r="A10" s="14" t="s">
        <v>260</v>
      </c>
      <c r="B10" s="45"/>
      <c r="C10" s="46">
        <v>1</v>
      </c>
      <c r="D10" s="14">
        <f>($G$3*C10)</f>
        <v>0</v>
      </c>
      <c r="E10" s="47" t="s">
        <v>27</v>
      </c>
      <c r="F10" s="47" t="s">
        <v>27</v>
      </c>
      <c r="G10" s="47" t="s">
        <v>27</v>
      </c>
      <c r="H10" s="49" t="s">
        <v>33</v>
      </c>
      <c r="I10" s="47" t="s">
        <v>27</v>
      </c>
      <c r="J10" s="47" t="s">
        <v>27</v>
      </c>
      <c r="K10" s="49" t="s">
        <v>33</v>
      </c>
      <c r="L10" s="47" t="s">
        <v>27</v>
      </c>
    </row>
    <row r="11" spans="1:12" ht="15">
      <c r="A11" s="102" t="s">
        <v>11</v>
      </c>
      <c r="B11" s="50"/>
      <c r="C11" s="50"/>
      <c r="D11" s="16"/>
      <c r="E11" s="18">
        <v>12</v>
      </c>
      <c r="F11" s="18"/>
      <c r="G11" s="19">
        <f aca="true" t="shared" si="0" ref="G11:G18">(E11+F11)</f>
        <v>12</v>
      </c>
      <c r="H11" s="41" t="s">
        <v>33</v>
      </c>
      <c r="I11" s="18"/>
      <c r="J11" s="18"/>
      <c r="K11" s="41" t="s">
        <v>33</v>
      </c>
      <c r="L11" s="19">
        <f aca="true" t="shared" si="1" ref="L11:L18">(G11+I11+J11)</f>
        <v>12</v>
      </c>
    </row>
    <row r="12" spans="1:12" ht="15">
      <c r="A12" s="136" t="s">
        <v>261</v>
      </c>
      <c r="B12" s="50"/>
      <c r="C12" s="50"/>
      <c r="D12" s="16"/>
      <c r="E12" s="18">
        <v>316</v>
      </c>
      <c r="F12" s="18"/>
      <c r="G12" s="19">
        <f t="shared" si="0"/>
        <v>316</v>
      </c>
      <c r="H12" s="41" t="s">
        <v>33</v>
      </c>
      <c r="I12" s="18"/>
      <c r="J12" s="18"/>
      <c r="K12" s="41" t="s">
        <v>33</v>
      </c>
      <c r="L12" s="19">
        <f t="shared" si="1"/>
        <v>316</v>
      </c>
    </row>
    <row r="13" spans="1:12" ht="15">
      <c r="A13" s="20" t="s">
        <v>12</v>
      </c>
      <c r="B13" s="21">
        <v>4</v>
      </c>
      <c r="C13" s="50"/>
      <c r="D13" s="16"/>
      <c r="E13" s="18"/>
      <c r="F13" s="18"/>
      <c r="G13" s="19">
        <f t="shared" si="0"/>
        <v>0</v>
      </c>
      <c r="H13" s="41" t="s">
        <v>33</v>
      </c>
      <c r="I13" s="18"/>
      <c r="J13" s="18"/>
      <c r="K13" s="41" t="s">
        <v>33</v>
      </c>
      <c r="L13" s="19">
        <f t="shared" si="1"/>
        <v>0</v>
      </c>
    </row>
    <row r="14" spans="1:12" ht="15">
      <c r="A14" s="29" t="s">
        <v>112</v>
      </c>
      <c r="B14" s="50"/>
      <c r="C14" s="50"/>
      <c r="D14" s="16"/>
      <c r="E14" s="51"/>
      <c r="F14" s="18"/>
      <c r="G14" s="19">
        <f t="shared" si="0"/>
        <v>0</v>
      </c>
      <c r="H14" s="41" t="s">
        <v>33</v>
      </c>
      <c r="I14" s="18"/>
      <c r="J14" s="18"/>
      <c r="K14" s="41" t="s">
        <v>33</v>
      </c>
      <c r="L14" s="19">
        <f t="shared" si="1"/>
        <v>0</v>
      </c>
    </row>
    <row r="15" spans="1:12" ht="15">
      <c r="A15" s="96" t="s">
        <v>83</v>
      </c>
      <c r="B15" s="50"/>
      <c r="C15" s="50"/>
      <c r="D15" s="16"/>
      <c r="E15" s="51"/>
      <c r="F15" s="18">
        <v>4</v>
      </c>
      <c r="G15" s="19">
        <f t="shared" si="0"/>
        <v>4</v>
      </c>
      <c r="H15" s="41" t="s">
        <v>33</v>
      </c>
      <c r="I15" s="18"/>
      <c r="J15" s="18"/>
      <c r="K15" s="41" t="s">
        <v>33</v>
      </c>
      <c r="L15" s="19">
        <f t="shared" si="1"/>
        <v>4</v>
      </c>
    </row>
    <row r="16" spans="1:12" ht="15">
      <c r="A16" s="29"/>
      <c r="B16" s="50"/>
      <c r="C16" s="50"/>
      <c r="D16" s="16"/>
      <c r="E16" s="51"/>
      <c r="F16" s="18"/>
      <c r="G16" s="19">
        <f t="shared" si="0"/>
        <v>0</v>
      </c>
      <c r="H16" s="41" t="s">
        <v>33</v>
      </c>
      <c r="I16" s="18"/>
      <c r="J16" s="18"/>
      <c r="K16" s="41" t="s">
        <v>33</v>
      </c>
      <c r="L16" s="19">
        <f t="shared" si="1"/>
        <v>0</v>
      </c>
    </row>
    <row r="17" spans="1:12" ht="15">
      <c r="A17" s="16"/>
      <c r="B17" s="50"/>
      <c r="C17" s="50"/>
      <c r="D17" s="16"/>
      <c r="E17" s="51"/>
      <c r="F17" s="18"/>
      <c r="G17" s="19">
        <f t="shared" si="0"/>
        <v>0</v>
      </c>
      <c r="H17" s="41" t="s">
        <v>33</v>
      </c>
      <c r="I17" s="18"/>
      <c r="J17" s="18"/>
      <c r="K17" s="41" t="s">
        <v>33</v>
      </c>
      <c r="L17" s="19">
        <f t="shared" si="1"/>
        <v>0</v>
      </c>
    </row>
    <row r="18" spans="1:12" ht="15.75" thickBot="1">
      <c r="A18" s="50"/>
      <c r="B18" s="50"/>
      <c r="C18" s="50"/>
      <c r="D18" s="52" t="s">
        <v>20</v>
      </c>
      <c r="E18" s="24">
        <f>SUM(E11:E17)</f>
        <v>328</v>
      </c>
      <c r="F18" s="24">
        <f>SUM(F11:F17)</f>
        <v>4</v>
      </c>
      <c r="G18" s="19">
        <f t="shared" si="0"/>
        <v>332</v>
      </c>
      <c r="H18" s="41" t="s">
        <v>33</v>
      </c>
      <c r="I18" s="24">
        <f>SUM(I11:I17)</f>
        <v>0</v>
      </c>
      <c r="J18" s="24">
        <f>SUM(J11:J17)</f>
        <v>0</v>
      </c>
      <c r="K18" s="41" t="s">
        <v>33</v>
      </c>
      <c r="L18" s="19">
        <f t="shared" si="1"/>
        <v>332</v>
      </c>
    </row>
    <row r="19" spans="1:12" ht="15.75" thickTop="1">
      <c r="A19" s="44" t="s">
        <v>118</v>
      </c>
      <c r="B19" s="45"/>
      <c r="C19" s="46">
        <v>1</v>
      </c>
      <c r="D19" s="14">
        <f>($G$3*C19)</f>
        <v>0</v>
      </c>
      <c r="E19" s="47" t="s">
        <v>27</v>
      </c>
      <c r="F19" s="47" t="s">
        <v>27</v>
      </c>
      <c r="G19" s="47" t="s">
        <v>27</v>
      </c>
      <c r="H19" s="49" t="s">
        <v>33</v>
      </c>
      <c r="I19" s="47" t="s">
        <v>27</v>
      </c>
      <c r="J19" s="47" t="s">
        <v>27</v>
      </c>
      <c r="K19" s="49" t="s">
        <v>33</v>
      </c>
      <c r="L19" s="47" t="s">
        <v>27</v>
      </c>
    </row>
    <row r="20" spans="1:12" ht="15">
      <c r="A20" s="16" t="s">
        <v>11</v>
      </c>
      <c r="B20" s="50"/>
      <c r="C20" s="50"/>
      <c r="D20" s="16"/>
      <c r="E20" s="18">
        <v>7</v>
      </c>
      <c r="F20" s="18"/>
      <c r="G20" s="19">
        <f aca="true" t="shared" si="2" ref="G20:G28">(E20+F20)</f>
        <v>7</v>
      </c>
      <c r="H20" s="41" t="s">
        <v>33</v>
      </c>
      <c r="I20" s="18"/>
      <c r="J20" s="18"/>
      <c r="K20" s="41" t="s">
        <v>33</v>
      </c>
      <c r="L20" s="19">
        <f aca="true" t="shared" si="3" ref="L20:L28">(G20+I20+J20)</f>
        <v>7</v>
      </c>
    </row>
    <row r="21" spans="1:12" ht="15">
      <c r="A21" s="16" t="s">
        <v>262</v>
      </c>
      <c r="B21" s="50"/>
      <c r="C21" s="50"/>
      <c r="D21" s="16"/>
      <c r="E21" s="111">
        <v>176</v>
      </c>
      <c r="F21" s="18"/>
      <c r="G21" s="19">
        <f>(E21+F21)</f>
        <v>176</v>
      </c>
      <c r="H21" s="41" t="s">
        <v>33</v>
      </c>
      <c r="I21" s="18"/>
      <c r="J21" s="18"/>
      <c r="K21" s="41" t="s">
        <v>33</v>
      </c>
      <c r="L21" s="19">
        <f>(G21+I21+J21)</f>
        <v>176</v>
      </c>
    </row>
    <row r="22" spans="1:12" ht="15">
      <c r="A22" s="54" t="s">
        <v>263</v>
      </c>
      <c r="B22" s="50"/>
      <c r="C22" s="50"/>
      <c r="D22" s="16"/>
      <c r="E22" s="64">
        <v>149</v>
      </c>
      <c r="F22" s="18"/>
      <c r="G22" s="19">
        <f t="shared" si="2"/>
        <v>149</v>
      </c>
      <c r="H22" s="41" t="s">
        <v>33</v>
      </c>
      <c r="I22" s="18"/>
      <c r="J22" s="18"/>
      <c r="K22" s="41" t="s">
        <v>33</v>
      </c>
      <c r="L22" s="19">
        <f t="shared" si="3"/>
        <v>149</v>
      </c>
    </row>
    <row r="23" spans="1:12" ht="15">
      <c r="A23" s="20" t="s">
        <v>12</v>
      </c>
      <c r="B23" s="21"/>
      <c r="C23" s="50"/>
      <c r="D23" s="16"/>
      <c r="E23" s="18"/>
      <c r="F23" s="18"/>
      <c r="G23" s="19">
        <f t="shared" si="2"/>
        <v>0</v>
      </c>
      <c r="H23" s="41" t="s">
        <v>33</v>
      </c>
      <c r="I23" s="18"/>
      <c r="J23" s="18"/>
      <c r="K23" s="41" t="s">
        <v>33</v>
      </c>
      <c r="L23" s="19">
        <f t="shared" si="3"/>
        <v>0</v>
      </c>
    </row>
    <row r="24" spans="1:12" ht="15">
      <c r="A24" s="29" t="s">
        <v>112</v>
      </c>
      <c r="B24" s="50"/>
      <c r="C24" s="50"/>
      <c r="D24" s="16"/>
      <c r="E24" s="51"/>
      <c r="F24" s="18"/>
      <c r="G24" s="19">
        <f t="shared" si="2"/>
        <v>0</v>
      </c>
      <c r="H24" s="41" t="s">
        <v>33</v>
      </c>
      <c r="I24" s="18"/>
      <c r="J24" s="18"/>
      <c r="K24" s="41" t="s">
        <v>33</v>
      </c>
      <c r="L24" s="19">
        <f t="shared" si="3"/>
        <v>0</v>
      </c>
    </row>
    <row r="25" spans="1:12" ht="15">
      <c r="A25" s="16"/>
      <c r="B25" s="50"/>
      <c r="C25" s="50"/>
      <c r="D25" s="16"/>
      <c r="E25" s="51"/>
      <c r="F25" s="18"/>
      <c r="G25" s="19">
        <f t="shared" si="2"/>
        <v>0</v>
      </c>
      <c r="H25" s="41" t="s">
        <v>33</v>
      </c>
      <c r="I25" s="18"/>
      <c r="J25" s="18"/>
      <c r="K25" s="41" t="s">
        <v>33</v>
      </c>
      <c r="L25" s="19">
        <f t="shared" si="3"/>
        <v>0</v>
      </c>
    </row>
    <row r="26" spans="1:12" ht="15">
      <c r="A26" s="16"/>
      <c r="B26" s="50"/>
      <c r="C26" s="50"/>
      <c r="D26" s="16"/>
      <c r="E26" s="51"/>
      <c r="F26" s="18"/>
      <c r="G26" s="19">
        <f t="shared" si="2"/>
        <v>0</v>
      </c>
      <c r="H26" s="41" t="s">
        <v>33</v>
      </c>
      <c r="I26" s="18"/>
      <c r="J26" s="18"/>
      <c r="K26" s="41" t="s">
        <v>33</v>
      </c>
      <c r="L26" s="19">
        <f t="shared" si="3"/>
        <v>0</v>
      </c>
    </row>
    <row r="27" spans="1:12" ht="15">
      <c r="A27" s="102"/>
      <c r="B27" s="50"/>
      <c r="C27" s="50"/>
      <c r="D27" s="16"/>
      <c r="E27" s="51"/>
      <c r="F27" s="18"/>
      <c r="G27" s="19">
        <f t="shared" si="2"/>
        <v>0</v>
      </c>
      <c r="H27" s="41" t="s">
        <v>33</v>
      </c>
      <c r="I27" s="18"/>
      <c r="J27" s="18"/>
      <c r="K27" s="41" t="s">
        <v>33</v>
      </c>
      <c r="L27" s="19">
        <f t="shared" si="3"/>
        <v>0</v>
      </c>
    </row>
    <row r="28" spans="1:12" ht="15">
      <c r="A28" s="54"/>
      <c r="B28" s="50"/>
      <c r="C28" s="50"/>
      <c r="D28" s="16"/>
      <c r="E28" s="51"/>
      <c r="F28" s="111"/>
      <c r="G28" s="19">
        <f t="shared" si="2"/>
        <v>0</v>
      </c>
      <c r="H28" s="41" t="s">
        <v>33</v>
      </c>
      <c r="I28" s="18"/>
      <c r="J28" s="18"/>
      <c r="K28" s="41" t="s">
        <v>33</v>
      </c>
      <c r="L28" s="19">
        <f t="shared" si="3"/>
        <v>0</v>
      </c>
    </row>
    <row r="29" spans="1:12" ht="15.75" thickBot="1">
      <c r="A29" s="50"/>
      <c r="B29" s="50"/>
      <c r="C29" s="50"/>
      <c r="D29" s="52" t="s">
        <v>20</v>
      </c>
      <c r="E29" s="24">
        <f>SUM(E20:E28)</f>
        <v>332</v>
      </c>
      <c r="F29" s="156">
        <f>SUM(F20:F28)</f>
        <v>0</v>
      </c>
      <c r="G29" s="19">
        <f>(E29+F29)</f>
        <v>332</v>
      </c>
      <c r="H29" s="41" t="s">
        <v>33</v>
      </c>
      <c r="I29" s="24">
        <f>SUM(I20:I28)</f>
        <v>0</v>
      </c>
      <c r="J29" s="24">
        <f>SUM(J20:J28)</f>
        <v>0</v>
      </c>
      <c r="K29" s="41" t="s">
        <v>33</v>
      </c>
      <c r="L29" s="19">
        <f>(G29+I29+J29)</f>
        <v>332</v>
      </c>
    </row>
    <row r="30" spans="1:12" ht="15.75" thickTop="1">
      <c r="A30" s="44" t="s">
        <v>119</v>
      </c>
      <c r="B30" s="45"/>
      <c r="C30" s="46">
        <v>1</v>
      </c>
      <c r="D30" s="14">
        <f>($G$3*C30)</f>
        <v>0</v>
      </c>
      <c r="E30" s="47" t="s">
        <v>27</v>
      </c>
      <c r="F30" s="134" t="s">
        <v>27</v>
      </c>
      <c r="G30" s="47" t="s">
        <v>27</v>
      </c>
      <c r="H30" s="49" t="s">
        <v>33</v>
      </c>
      <c r="I30" s="47" t="s">
        <v>27</v>
      </c>
      <c r="J30" s="47" t="s">
        <v>27</v>
      </c>
      <c r="K30" s="49" t="s">
        <v>33</v>
      </c>
      <c r="L30" s="47" t="s">
        <v>27</v>
      </c>
    </row>
    <row r="31" spans="1:12" ht="15">
      <c r="A31" s="16" t="s">
        <v>11</v>
      </c>
      <c r="B31" s="50"/>
      <c r="C31" s="50"/>
      <c r="D31" s="16"/>
      <c r="E31" s="18">
        <v>149</v>
      </c>
      <c r="F31" s="64"/>
      <c r="G31" s="19">
        <f aca="true" t="shared" si="4" ref="G31:G40">(E31+F31)</f>
        <v>149</v>
      </c>
      <c r="H31" s="41" t="s">
        <v>33</v>
      </c>
      <c r="I31" s="18"/>
      <c r="J31" s="18"/>
      <c r="K31" s="41" t="s">
        <v>33</v>
      </c>
      <c r="L31" s="19">
        <f aca="true" t="shared" si="5" ref="L31:L40">(G31+I31+J31)</f>
        <v>149</v>
      </c>
    </row>
    <row r="32" spans="1:12" ht="15">
      <c r="A32" s="16" t="s">
        <v>264</v>
      </c>
      <c r="B32" s="50"/>
      <c r="C32" s="50"/>
      <c r="D32" s="16"/>
      <c r="E32" s="18">
        <v>69</v>
      </c>
      <c r="F32" s="18"/>
      <c r="G32" s="19">
        <f>(E32+F32)</f>
        <v>69</v>
      </c>
      <c r="H32" s="41" t="s">
        <v>33</v>
      </c>
      <c r="I32" s="18"/>
      <c r="J32" s="18"/>
      <c r="K32" s="41" t="s">
        <v>33</v>
      </c>
      <c r="L32" s="19">
        <f>(G32+I32+J32)</f>
        <v>69</v>
      </c>
    </row>
    <row r="33" spans="1:12" ht="15">
      <c r="A33" s="102" t="s">
        <v>152</v>
      </c>
      <c r="B33" s="50"/>
      <c r="C33" s="50"/>
      <c r="D33" s="16"/>
      <c r="E33" s="18">
        <v>91</v>
      </c>
      <c r="F33" s="111"/>
      <c r="G33" s="19">
        <f>(E33+F33)</f>
        <v>91</v>
      </c>
      <c r="H33" s="41" t="s">
        <v>33</v>
      </c>
      <c r="I33" s="18"/>
      <c r="J33" s="18"/>
      <c r="K33" s="41" t="s">
        <v>33</v>
      </c>
      <c r="L33" s="19">
        <f>(G33+I33+J33)</f>
        <v>91</v>
      </c>
    </row>
    <row r="34" spans="1:12" ht="15">
      <c r="A34" s="54" t="s">
        <v>153</v>
      </c>
      <c r="B34" s="50"/>
      <c r="C34" s="50"/>
      <c r="D34" s="16"/>
      <c r="E34" s="18">
        <v>23</v>
      </c>
      <c r="F34" s="64"/>
      <c r="G34" s="19">
        <f>(E34+F34)</f>
        <v>23</v>
      </c>
      <c r="H34" s="41" t="s">
        <v>33</v>
      </c>
      <c r="I34" s="18"/>
      <c r="J34" s="18"/>
      <c r="K34" s="41" t="s">
        <v>33</v>
      </c>
      <c r="L34" s="19">
        <f>(G34+I34+J34)</f>
        <v>23</v>
      </c>
    </row>
    <row r="35" spans="1:12" ht="15">
      <c r="A35" s="20" t="s">
        <v>12</v>
      </c>
      <c r="B35" s="21"/>
      <c r="C35" s="50"/>
      <c r="D35" s="16"/>
      <c r="E35" s="18"/>
      <c r="F35" s="18"/>
      <c r="G35" s="19">
        <f t="shared" si="4"/>
        <v>0</v>
      </c>
      <c r="H35" s="41" t="s">
        <v>33</v>
      </c>
      <c r="I35" s="18"/>
      <c r="J35" s="18"/>
      <c r="K35" s="41" t="s">
        <v>33</v>
      </c>
      <c r="L35" s="19">
        <f t="shared" si="5"/>
        <v>0</v>
      </c>
    </row>
    <row r="36" spans="1:12" ht="15">
      <c r="A36" s="29" t="s">
        <v>112</v>
      </c>
      <c r="B36" s="50"/>
      <c r="C36" s="50"/>
      <c r="D36" s="16"/>
      <c r="E36" s="51"/>
      <c r="F36" s="18"/>
      <c r="G36" s="19">
        <f t="shared" si="4"/>
        <v>0</v>
      </c>
      <c r="H36" s="41" t="s">
        <v>33</v>
      </c>
      <c r="I36" s="18"/>
      <c r="J36" s="18"/>
      <c r="K36" s="41" t="s">
        <v>33</v>
      </c>
      <c r="L36" s="19">
        <f t="shared" si="5"/>
        <v>0</v>
      </c>
    </row>
    <row r="37" spans="1:12" ht="15">
      <c r="A37" s="16"/>
      <c r="B37" s="50"/>
      <c r="C37" s="50"/>
      <c r="D37" s="16"/>
      <c r="E37" s="51"/>
      <c r="F37" s="18"/>
      <c r="G37" s="19">
        <f>(E37+F37)</f>
        <v>0</v>
      </c>
      <c r="H37" s="41" t="s">
        <v>33</v>
      </c>
      <c r="I37" s="18"/>
      <c r="J37" s="18"/>
      <c r="K37" s="41" t="s">
        <v>33</v>
      </c>
      <c r="L37" s="19">
        <f>(G37+I37+J37)</f>
        <v>0</v>
      </c>
    </row>
    <row r="38" spans="1:12" ht="15">
      <c r="A38" s="102"/>
      <c r="B38" s="50"/>
      <c r="C38" s="50"/>
      <c r="D38" s="16"/>
      <c r="E38" s="51"/>
      <c r="F38" s="18"/>
      <c r="G38" s="19">
        <f>(E38+F38)</f>
        <v>0</v>
      </c>
      <c r="H38" s="41" t="s">
        <v>33</v>
      </c>
      <c r="I38" s="18"/>
      <c r="J38" s="18"/>
      <c r="K38" s="41" t="s">
        <v>33</v>
      </c>
      <c r="L38" s="19">
        <f>(G38+I38+J38)</f>
        <v>0</v>
      </c>
    </row>
    <row r="39" spans="1:12" ht="15">
      <c r="A39" s="29"/>
      <c r="B39" s="50"/>
      <c r="C39" s="50"/>
      <c r="D39" s="16"/>
      <c r="E39" s="51"/>
      <c r="F39" s="18"/>
      <c r="G39" s="19">
        <f t="shared" si="4"/>
        <v>0</v>
      </c>
      <c r="H39" s="41" t="s">
        <v>33</v>
      </c>
      <c r="I39" s="18"/>
      <c r="J39" s="18"/>
      <c r="K39" s="41" t="s">
        <v>33</v>
      </c>
      <c r="L39" s="19">
        <f t="shared" si="5"/>
        <v>0</v>
      </c>
    </row>
    <row r="40" spans="1:12" ht="15.75" thickBot="1">
      <c r="A40" s="50"/>
      <c r="B40" s="50"/>
      <c r="C40" s="50"/>
      <c r="D40" s="52" t="s">
        <v>20</v>
      </c>
      <c r="E40" s="24">
        <f>SUM(E31:E39)</f>
        <v>332</v>
      </c>
      <c r="F40" s="24">
        <f>SUM(F31:F39)</f>
        <v>0</v>
      </c>
      <c r="G40" s="19">
        <f t="shared" si="4"/>
        <v>332</v>
      </c>
      <c r="H40" s="41" t="s">
        <v>33</v>
      </c>
      <c r="I40" s="24">
        <f>SUM(I31:I39)</f>
        <v>0</v>
      </c>
      <c r="J40" s="24">
        <f>SUM(J31:J39)</f>
        <v>0</v>
      </c>
      <c r="K40" s="41" t="s">
        <v>33</v>
      </c>
      <c r="L40" s="19">
        <f t="shared" si="5"/>
        <v>332</v>
      </c>
    </row>
    <row r="41" spans="1:12" ht="16.5" thickBot="1" thickTop="1">
      <c r="A41" s="14" t="s">
        <v>120</v>
      </c>
      <c r="B41" s="45"/>
      <c r="C41" s="46">
        <v>1</v>
      </c>
      <c r="D41" s="14">
        <f>($G$3*C41)</f>
        <v>0</v>
      </c>
      <c r="E41" s="47" t="s">
        <v>27</v>
      </c>
      <c r="F41" s="47" t="s">
        <v>27</v>
      </c>
      <c r="G41" s="47" t="s">
        <v>27</v>
      </c>
      <c r="H41" s="49" t="s">
        <v>33</v>
      </c>
      <c r="I41" s="47" t="s">
        <v>27</v>
      </c>
      <c r="J41" s="47" t="s">
        <v>27</v>
      </c>
      <c r="K41" s="49" t="s">
        <v>33</v>
      </c>
      <c r="L41" s="47" t="s">
        <v>27</v>
      </c>
    </row>
    <row r="42" spans="1:12" ht="15.75" thickTop="1">
      <c r="A42" s="16" t="s">
        <v>11</v>
      </c>
      <c r="B42" s="217"/>
      <c r="C42" s="290"/>
      <c r="D42" s="108"/>
      <c r="E42" s="18">
        <v>38</v>
      </c>
      <c r="F42" s="18"/>
      <c r="G42" s="19">
        <f>(E42+F42)</f>
        <v>38</v>
      </c>
      <c r="H42" s="41" t="s">
        <v>33</v>
      </c>
      <c r="I42" s="18"/>
      <c r="J42" s="18"/>
      <c r="K42" s="41" t="s">
        <v>33</v>
      </c>
      <c r="L42" s="19">
        <f>(G42+I42+J42)</f>
        <v>38</v>
      </c>
    </row>
    <row r="43" spans="1:12" ht="15">
      <c r="A43" s="206" t="s">
        <v>154</v>
      </c>
      <c r="B43" s="50"/>
      <c r="C43" s="50"/>
      <c r="D43" s="16"/>
      <c r="E43" s="18">
        <v>291</v>
      </c>
      <c r="F43" s="18"/>
      <c r="G43" s="19">
        <f>(E43+F43)</f>
        <v>291</v>
      </c>
      <c r="H43" s="41" t="s">
        <v>33</v>
      </c>
      <c r="I43" s="18"/>
      <c r="J43" s="18"/>
      <c r="K43" s="41" t="s">
        <v>33</v>
      </c>
      <c r="L43" s="19">
        <f>(G43+I43+J43)</f>
        <v>291</v>
      </c>
    </row>
    <row r="44" spans="1:12" ht="15">
      <c r="A44" s="20" t="s">
        <v>12</v>
      </c>
      <c r="B44" s="21">
        <v>3</v>
      </c>
      <c r="C44" s="50"/>
      <c r="D44" s="16"/>
      <c r="E44" s="18"/>
      <c r="F44" s="18"/>
      <c r="G44" s="19">
        <f aca="true" t="shared" si="6" ref="G44:G49">(E44+F44)</f>
        <v>0</v>
      </c>
      <c r="H44" s="41" t="s">
        <v>33</v>
      </c>
      <c r="I44" s="18"/>
      <c r="J44" s="18"/>
      <c r="K44" s="41" t="s">
        <v>33</v>
      </c>
      <c r="L44" s="19">
        <f aca="true" t="shared" si="7" ref="L44:L49">(G44+I44+J44)</f>
        <v>0</v>
      </c>
    </row>
    <row r="45" spans="1:12" ht="15">
      <c r="A45" s="29" t="s">
        <v>112</v>
      </c>
      <c r="B45" s="50"/>
      <c r="C45" s="50"/>
      <c r="D45" s="16"/>
      <c r="E45" s="51"/>
      <c r="F45" s="18"/>
      <c r="G45" s="19">
        <f t="shared" si="6"/>
        <v>0</v>
      </c>
      <c r="H45" s="41" t="s">
        <v>33</v>
      </c>
      <c r="I45" s="18"/>
      <c r="J45" s="18"/>
      <c r="K45" s="41" t="s">
        <v>33</v>
      </c>
      <c r="L45" s="19">
        <f t="shared" si="7"/>
        <v>0</v>
      </c>
    </row>
    <row r="46" spans="1:12" ht="15">
      <c r="A46" s="96" t="s">
        <v>83</v>
      </c>
      <c r="B46" s="50"/>
      <c r="C46" s="50"/>
      <c r="D46" s="16"/>
      <c r="E46" s="51"/>
      <c r="F46" s="18">
        <v>3</v>
      </c>
      <c r="G46" s="19">
        <f t="shared" si="6"/>
        <v>3</v>
      </c>
      <c r="H46" s="41" t="s">
        <v>33</v>
      </c>
      <c r="I46" s="18"/>
      <c r="J46" s="18"/>
      <c r="K46" s="41" t="s">
        <v>33</v>
      </c>
      <c r="L46" s="19">
        <f t="shared" si="7"/>
        <v>3</v>
      </c>
    </row>
    <row r="47" spans="1:12" ht="15">
      <c r="A47" s="102"/>
      <c r="B47" s="50"/>
      <c r="C47" s="50"/>
      <c r="D47" s="16"/>
      <c r="E47" s="51"/>
      <c r="F47" s="18"/>
      <c r="G47" s="19">
        <f t="shared" si="6"/>
        <v>0</v>
      </c>
      <c r="H47" s="41" t="s">
        <v>33</v>
      </c>
      <c r="I47" s="18"/>
      <c r="J47" s="18"/>
      <c r="K47" s="41" t="s">
        <v>33</v>
      </c>
      <c r="L47" s="19">
        <f t="shared" si="7"/>
        <v>0</v>
      </c>
    </row>
    <row r="48" spans="1:12" ht="15">
      <c r="A48" s="29"/>
      <c r="B48" s="50"/>
      <c r="C48" s="50"/>
      <c r="D48" s="16"/>
      <c r="E48" s="51"/>
      <c r="F48" s="18"/>
      <c r="G48" s="19">
        <f t="shared" si="6"/>
        <v>0</v>
      </c>
      <c r="H48" s="41" t="s">
        <v>33</v>
      </c>
      <c r="I48" s="18"/>
      <c r="J48" s="18"/>
      <c r="K48" s="41" t="s">
        <v>33</v>
      </c>
      <c r="L48" s="19">
        <f t="shared" si="7"/>
        <v>0</v>
      </c>
    </row>
    <row r="49" spans="1:12" ht="15.75" thickBot="1">
      <c r="A49" s="50"/>
      <c r="B49" s="50"/>
      <c r="C49" s="50"/>
      <c r="D49" s="52" t="s">
        <v>20</v>
      </c>
      <c r="E49" s="24">
        <f>SUM(E42:E48)</f>
        <v>329</v>
      </c>
      <c r="F49" s="24">
        <f>SUM(F42:F48)</f>
        <v>3</v>
      </c>
      <c r="G49" s="19">
        <f t="shared" si="6"/>
        <v>332</v>
      </c>
      <c r="H49" s="41" t="s">
        <v>33</v>
      </c>
      <c r="I49" s="24">
        <f>SUM(I42:I48)</f>
        <v>0</v>
      </c>
      <c r="J49" s="24">
        <f>SUM(J42:J48)</f>
        <v>0</v>
      </c>
      <c r="K49" s="41" t="s">
        <v>33</v>
      </c>
      <c r="L49" s="19">
        <f t="shared" si="7"/>
        <v>332</v>
      </c>
    </row>
    <row r="50" spans="1:12" ht="15.75" thickTop="1">
      <c r="A50" s="14" t="s">
        <v>121</v>
      </c>
      <c r="B50" s="45"/>
      <c r="C50" s="46">
        <v>1</v>
      </c>
      <c r="D50" s="14">
        <f>($G$3*C50)</f>
        <v>0</v>
      </c>
      <c r="E50" s="47" t="s">
        <v>27</v>
      </c>
      <c r="F50" s="134" t="s">
        <v>27</v>
      </c>
      <c r="G50" s="47" t="s">
        <v>27</v>
      </c>
      <c r="H50" s="49" t="s">
        <v>33</v>
      </c>
      <c r="I50" s="47" t="s">
        <v>27</v>
      </c>
      <c r="J50" s="47" t="s">
        <v>27</v>
      </c>
      <c r="K50" s="49" t="s">
        <v>33</v>
      </c>
      <c r="L50" s="47" t="s">
        <v>27</v>
      </c>
    </row>
    <row r="51" spans="1:12" ht="15">
      <c r="A51" s="16" t="s">
        <v>11</v>
      </c>
      <c r="B51" s="50"/>
      <c r="C51" s="50"/>
      <c r="D51" s="16"/>
      <c r="E51" s="18">
        <v>50</v>
      </c>
      <c r="F51" s="64"/>
      <c r="G51" s="19">
        <f aca="true" t="shared" si="8" ref="G51:G58">(E51+F51)</f>
        <v>50</v>
      </c>
      <c r="H51" s="41" t="s">
        <v>33</v>
      </c>
      <c r="I51" s="18"/>
      <c r="J51" s="18"/>
      <c r="K51" s="41" t="s">
        <v>33</v>
      </c>
      <c r="L51" s="19">
        <f aca="true" t="shared" si="9" ref="L51:L58">(G51+I51+J51)</f>
        <v>50</v>
      </c>
    </row>
    <row r="52" spans="1:12" ht="15">
      <c r="A52" s="16" t="s">
        <v>130</v>
      </c>
      <c r="B52" s="50"/>
      <c r="C52" s="50"/>
      <c r="D52" s="16"/>
      <c r="E52" s="18">
        <v>280</v>
      </c>
      <c r="F52" s="18"/>
      <c r="G52" s="19">
        <f>(E52+F52)</f>
        <v>280</v>
      </c>
      <c r="H52" s="41" t="s">
        <v>33</v>
      </c>
      <c r="I52" s="18"/>
      <c r="J52" s="18"/>
      <c r="K52" s="41" t="s">
        <v>33</v>
      </c>
      <c r="L52" s="19">
        <f>(G52+I52+J52)</f>
        <v>280</v>
      </c>
    </row>
    <row r="53" spans="1:14" ht="15">
      <c r="A53" s="20" t="s">
        <v>12</v>
      </c>
      <c r="B53" s="21">
        <v>2</v>
      </c>
      <c r="C53" s="50"/>
      <c r="D53" s="16"/>
      <c r="E53" s="18"/>
      <c r="F53" s="18"/>
      <c r="G53" s="19">
        <f t="shared" si="8"/>
        <v>0</v>
      </c>
      <c r="H53" s="41" t="s">
        <v>33</v>
      </c>
      <c r="I53" s="18"/>
      <c r="J53" s="18"/>
      <c r="K53" s="41" t="s">
        <v>33</v>
      </c>
      <c r="L53" s="19">
        <f t="shared" si="9"/>
        <v>0</v>
      </c>
      <c r="N53" s="356"/>
    </row>
    <row r="54" spans="1:12" ht="15">
      <c r="A54" s="29" t="s">
        <v>112</v>
      </c>
      <c r="B54" s="50"/>
      <c r="C54" s="50"/>
      <c r="D54" s="16"/>
      <c r="E54" s="51"/>
      <c r="F54" s="18">
        <v>1</v>
      </c>
      <c r="G54" s="19">
        <f t="shared" si="8"/>
        <v>1</v>
      </c>
      <c r="H54" s="41" t="s">
        <v>33</v>
      </c>
      <c r="I54" s="18"/>
      <c r="J54" s="18"/>
      <c r="K54" s="41" t="s">
        <v>33</v>
      </c>
      <c r="L54" s="19">
        <f t="shared" si="9"/>
        <v>1</v>
      </c>
    </row>
    <row r="55" spans="1:12" ht="15">
      <c r="A55" s="16" t="s">
        <v>83</v>
      </c>
      <c r="B55" s="50"/>
      <c r="C55" s="50"/>
      <c r="D55" s="16"/>
      <c r="E55" s="51"/>
      <c r="F55" s="18">
        <v>1</v>
      </c>
      <c r="G55" s="19">
        <f t="shared" si="8"/>
        <v>1</v>
      </c>
      <c r="H55" s="41" t="s">
        <v>33</v>
      </c>
      <c r="I55" s="18"/>
      <c r="J55" s="18"/>
      <c r="K55" s="41" t="s">
        <v>33</v>
      </c>
      <c r="L55" s="19">
        <f t="shared" si="9"/>
        <v>1</v>
      </c>
    </row>
    <row r="56" spans="1:12" ht="15">
      <c r="A56" s="102"/>
      <c r="B56" s="50"/>
      <c r="C56" s="50"/>
      <c r="D56" s="16"/>
      <c r="E56" s="51"/>
      <c r="F56" s="18"/>
      <c r="G56" s="19">
        <f t="shared" si="8"/>
        <v>0</v>
      </c>
      <c r="H56" s="41" t="s">
        <v>33</v>
      </c>
      <c r="I56" s="18"/>
      <c r="J56" s="18"/>
      <c r="K56" s="41" t="s">
        <v>33</v>
      </c>
      <c r="L56" s="19">
        <f t="shared" si="9"/>
        <v>0</v>
      </c>
    </row>
    <row r="57" spans="1:12" ht="15">
      <c r="A57" s="29"/>
      <c r="B57" s="50"/>
      <c r="C57" s="50"/>
      <c r="D57" s="16"/>
      <c r="E57" s="51"/>
      <c r="F57" s="18"/>
      <c r="G57" s="19">
        <f t="shared" si="8"/>
        <v>0</v>
      </c>
      <c r="H57" s="41" t="s">
        <v>33</v>
      </c>
      <c r="I57" s="18"/>
      <c r="J57" s="18"/>
      <c r="K57" s="41" t="s">
        <v>33</v>
      </c>
      <c r="L57" s="19">
        <f t="shared" si="9"/>
        <v>0</v>
      </c>
    </row>
    <row r="58" spans="1:12" ht="15.75" thickBot="1">
      <c r="A58" s="50"/>
      <c r="B58" s="50"/>
      <c r="C58" s="50"/>
      <c r="D58" s="52" t="s">
        <v>20</v>
      </c>
      <c r="E58" s="24">
        <f>SUM(E51:E57)</f>
        <v>330</v>
      </c>
      <c r="F58" s="24">
        <f>SUM(F51:F57)</f>
        <v>2</v>
      </c>
      <c r="G58" s="19">
        <f t="shared" si="8"/>
        <v>332</v>
      </c>
      <c r="H58" s="41" t="s">
        <v>33</v>
      </c>
      <c r="I58" s="24">
        <f>SUM(I51:I57)</f>
        <v>0</v>
      </c>
      <c r="J58" s="24">
        <f>SUM(J51:J57)</f>
        <v>0</v>
      </c>
      <c r="K58" s="41" t="s">
        <v>33</v>
      </c>
      <c r="L58" s="19">
        <f t="shared" si="9"/>
        <v>332</v>
      </c>
    </row>
    <row r="59" spans="1:12" ht="15.75" thickTop="1">
      <c r="A59" s="14" t="s">
        <v>265</v>
      </c>
      <c r="B59" s="45"/>
      <c r="C59" s="46">
        <v>1</v>
      </c>
      <c r="D59" s="14">
        <f>($G$3*C59)</f>
        <v>0</v>
      </c>
      <c r="E59" s="47" t="s">
        <v>27</v>
      </c>
      <c r="F59" s="134" t="s">
        <v>27</v>
      </c>
      <c r="G59" s="47" t="s">
        <v>27</v>
      </c>
      <c r="H59" s="49" t="s">
        <v>33</v>
      </c>
      <c r="I59" s="47" t="s">
        <v>27</v>
      </c>
      <c r="J59" s="47" t="s">
        <v>27</v>
      </c>
      <c r="K59" s="49" t="s">
        <v>33</v>
      </c>
      <c r="L59" s="47" t="s">
        <v>27</v>
      </c>
    </row>
    <row r="60" spans="1:12" ht="15">
      <c r="A60" s="16" t="s">
        <v>11</v>
      </c>
      <c r="B60" s="50"/>
      <c r="C60" s="50"/>
      <c r="D60" s="16"/>
      <c r="E60" s="18">
        <v>306</v>
      </c>
      <c r="F60" s="64"/>
      <c r="G60" s="19">
        <f aca="true" t="shared" si="10" ref="G60:G66">(E60+F60)</f>
        <v>306</v>
      </c>
      <c r="H60" s="41" t="s">
        <v>33</v>
      </c>
      <c r="I60" s="18"/>
      <c r="J60" s="18"/>
      <c r="K60" s="41" t="s">
        <v>33</v>
      </c>
      <c r="L60" s="19">
        <f aca="true" t="shared" si="11" ref="L60:L66">(G60+I60+J60)</f>
        <v>306</v>
      </c>
    </row>
    <row r="61" spans="1:14" ht="15">
      <c r="A61" s="20" t="s">
        <v>12</v>
      </c>
      <c r="B61" s="21">
        <v>26</v>
      </c>
      <c r="C61" s="50"/>
      <c r="D61" s="16"/>
      <c r="E61" s="18"/>
      <c r="F61" s="18"/>
      <c r="G61" s="19">
        <f t="shared" si="10"/>
        <v>0</v>
      </c>
      <c r="H61" s="41" t="s">
        <v>33</v>
      </c>
      <c r="I61" s="18"/>
      <c r="J61" s="18"/>
      <c r="K61" s="41" t="s">
        <v>33</v>
      </c>
      <c r="L61" s="19">
        <f t="shared" si="11"/>
        <v>0</v>
      </c>
      <c r="N61" s="356"/>
    </row>
    <row r="62" spans="1:12" ht="15">
      <c r="A62" s="29" t="s">
        <v>112</v>
      </c>
      <c r="B62" s="50"/>
      <c r="C62" s="50"/>
      <c r="D62" s="16"/>
      <c r="E62" s="51"/>
      <c r="F62" s="18">
        <v>19</v>
      </c>
      <c r="G62" s="19">
        <f t="shared" si="10"/>
        <v>19</v>
      </c>
      <c r="H62" s="41" t="s">
        <v>33</v>
      </c>
      <c r="I62" s="18"/>
      <c r="J62" s="18"/>
      <c r="K62" s="41" t="s">
        <v>33</v>
      </c>
      <c r="L62" s="19">
        <f t="shared" si="11"/>
        <v>19</v>
      </c>
    </row>
    <row r="63" spans="1:12" ht="15">
      <c r="A63" s="96" t="s">
        <v>83</v>
      </c>
      <c r="B63" s="50"/>
      <c r="C63" s="50"/>
      <c r="D63" s="16"/>
      <c r="E63" s="51"/>
      <c r="F63" s="18"/>
      <c r="G63" s="19">
        <f t="shared" si="10"/>
        <v>0</v>
      </c>
      <c r="H63" s="41" t="s">
        <v>33</v>
      </c>
      <c r="I63" s="18"/>
      <c r="J63" s="18"/>
      <c r="K63" s="41" t="s">
        <v>33</v>
      </c>
      <c r="L63" s="19">
        <f t="shared" si="11"/>
        <v>0</v>
      </c>
    </row>
    <row r="64" spans="1:12" ht="15">
      <c r="A64" s="96" t="s">
        <v>275</v>
      </c>
      <c r="B64" s="50"/>
      <c r="C64" s="50"/>
      <c r="D64" s="16"/>
      <c r="E64" s="51"/>
      <c r="F64" s="18">
        <f>2+5</f>
        <v>7</v>
      </c>
      <c r="G64" s="19">
        <f t="shared" si="10"/>
        <v>7</v>
      </c>
      <c r="H64" s="41" t="s">
        <v>33</v>
      </c>
      <c r="I64" s="18"/>
      <c r="J64" s="18"/>
      <c r="K64" s="41" t="s">
        <v>33</v>
      </c>
      <c r="L64" s="19">
        <f t="shared" si="11"/>
        <v>7</v>
      </c>
    </row>
    <row r="65" spans="1:12" ht="15">
      <c r="A65" s="29"/>
      <c r="B65" s="50"/>
      <c r="C65" s="50"/>
      <c r="D65" s="16"/>
      <c r="E65" s="51"/>
      <c r="F65" s="18"/>
      <c r="G65" s="19">
        <f t="shared" si="10"/>
        <v>0</v>
      </c>
      <c r="H65" s="41" t="s">
        <v>33</v>
      </c>
      <c r="I65" s="18"/>
      <c r="J65" s="18"/>
      <c r="K65" s="41" t="s">
        <v>33</v>
      </c>
      <c r="L65" s="19">
        <f t="shared" si="11"/>
        <v>0</v>
      </c>
    </row>
    <row r="66" spans="1:12" ht="15.75" thickBot="1">
      <c r="A66" s="50"/>
      <c r="B66" s="50"/>
      <c r="C66" s="50"/>
      <c r="D66" s="52" t="s">
        <v>20</v>
      </c>
      <c r="E66" s="24">
        <f>SUM(E60:E65)</f>
        <v>306</v>
      </c>
      <c r="F66" s="24">
        <f>SUM(F60:F65)</f>
        <v>26</v>
      </c>
      <c r="G66" s="19">
        <f t="shared" si="10"/>
        <v>332</v>
      </c>
      <c r="H66" s="41" t="s">
        <v>33</v>
      </c>
      <c r="I66" s="24">
        <f>SUM(I60:I65)</f>
        <v>0</v>
      </c>
      <c r="J66" s="24">
        <f>SUM(J60:J65)</f>
        <v>0</v>
      </c>
      <c r="K66" s="41" t="s">
        <v>33</v>
      </c>
      <c r="L66" s="19">
        <f t="shared" si="11"/>
        <v>332</v>
      </c>
    </row>
    <row r="67" spans="1:12" ht="15.75" thickTop="1">
      <c r="A67" s="14" t="s">
        <v>266</v>
      </c>
      <c r="B67" s="45"/>
      <c r="C67" s="46">
        <v>1</v>
      </c>
      <c r="D67" s="14">
        <f>($G$3*C67)</f>
        <v>0</v>
      </c>
      <c r="E67" s="47" t="s">
        <v>27</v>
      </c>
      <c r="F67" s="134" t="s">
        <v>27</v>
      </c>
      <c r="G67" s="47" t="s">
        <v>27</v>
      </c>
      <c r="H67" s="49" t="s">
        <v>33</v>
      </c>
      <c r="I67" s="47" t="s">
        <v>27</v>
      </c>
      <c r="J67" s="47" t="s">
        <v>27</v>
      </c>
      <c r="K67" s="49" t="s">
        <v>33</v>
      </c>
      <c r="L67" s="47" t="s">
        <v>27</v>
      </c>
    </row>
    <row r="68" spans="1:12" ht="15">
      <c r="A68" s="16" t="s">
        <v>11</v>
      </c>
      <c r="B68" s="50"/>
      <c r="C68" s="50"/>
      <c r="D68" s="16"/>
      <c r="E68" s="18">
        <v>48</v>
      </c>
      <c r="F68" s="64">
        <v>1</v>
      </c>
      <c r="G68" s="19">
        <f aca="true" t="shared" si="12" ref="G68:G75">(E68+F68)</f>
        <v>49</v>
      </c>
      <c r="H68" s="41" t="s">
        <v>33</v>
      </c>
      <c r="I68" s="18"/>
      <c r="J68" s="18"/>
      <c r="K68" s="41" t="s">
        <v>33</v>
      </c>
      <c r="L68" s="19">
        <f aca="true" t="shared" si="13" ref="L68:L75">(G68+I68+J68)</f>
        <v>49</v>
      </c>
    </row>
    <row r="69" spans="1:12" ht="15">
      <c r="A69" s="16" t="s">
        <v>267</v>
      </c>
      <c r="B69" s="50"/>
      <c r="C69" s="50"/>
      <c r="D69" s="16"/>
      <c r="E69" s="18">
        <v>282</v>
      </c>
      <c r="F69" s="18"/>
      <c r="G69" s="19">
        <f t="shared" si="12"/>
        <v>282</v>
      </c>
      <c r="H69" s="41" t="s">
        <v>33</v>
      </c>
      <c r="I69" s="18"/>
      <c r="J69" s="18"/>
      <c r="K69" s="41" t="s">
        <v>33</v>
      </c>
      <c r="L69" s="19">
        <f t="shared" si="13"/>
        <v>282</v>
      </c>
    </row>
    <row r="70" spans="1:14" ht="15">
      <c r="A70" s="20" t="s">
        <v>12</v>
      </c>
      <c r="B70" s="21">
        <v>2</v>
      </c>
      <c r="C70" s="50"/>
      <c r="D70" s="16"/>
      <c r="E70" s="18"/>
      <c r="F70" s="18"/>
      <c r="G70" s="19">
        <f t="shared" si="12"/>
        <v>0</v>
      </c>
      <c r="H70" s="41" t="s">
        <v>33</v>
      </c>
      <c r="I70" s="18"/>
      <c r="J70" s="18"/>
      <c r="K70" s="41" t="s">
        <v>33</v>
      </c>
      <c r="L70" s="19">
        <f t="shared" si="13"/>
        <v>0</v>
      </c>
      <c r="N70" s="356"/>
    </row>
    <row r="71" spans="1:12" ht="15">
      <c r="A71" s="29" t="s">
        <v>112</v>
      </c>
      <c r="B71" s="50"/>
      <c r="C71" s="50"/>
      <c r="D71" s="16"/>
      <c r="E71" s="51"/>
      <c r="F71" s="18"/>
      <c r="G71" s="19">
        <f t="shared" si="12"/>
        <v>0</v>
      </c>
      <c r="H71" s="41" t="s">
        <v>33</v>
      </c>
      <c r="I71" s="18"/>
      <c r="J71" s="18"/>
      <c r="K71" s="41" t="s">
        <v>33</v>
      </c>
      <c r="L71" s="19">
        <f t="shared" si="13"/>
        <v>0</v>
      </c>
    </row>
    <row r="72" spans="1:12" ht="15">
      <c r="A72" s="96" t="s">
        <v>83</v>
      </c>
      <c r="B72" s="50"/>
      <c r="C72" s="50"/>
      <c r="D72" s="16"/>
      <c r="E72" s="51"/>
      <c r="F72" s="18">
        <v>1</v>
      </c>
      <c r="G72" s="19">
        <f t="shared" si="12"/>
        <v>1</v>
      </c>
      <c r="H72" s="41" t="s">
        <v>33</v>
      </c>
      <c r="I72" s="18"/>
      <c r="J72" s="18"/>
      <c r="K72" s="41" t="s">
        <v>33</v>
      </c>
      <c r="L72" s="19">
        <f t="shared" si="13"/>
        <v>1</v>
      </c>
    </row>
    <row r="73" spans="1:12" ht="15">
      <c r="A73" s="105"/>
      <c r="B73" s="50"/>
      <c r="C73" s="50"/>
      <c r="D73" s="16"/>
      <c r="E73" s="51"/>
      <c r="F73" s="18"/>
      <c r="G73" s="19">
        <f t="shared" si="12"/>
        <v>0</v>
      </c>
      <c r="H73" s="41" t="s">
        <v>33</v>
      </c>
      <c r="I73" s="18"/>
      <c r="J73" s="18"/>
      <c r="K73" s="41" t="s">
        <v>33</v>
      </c>
      <c r="L73" s="19">
        <f t="shared" si="13"/>
        <v>0</v>
      </c>
    </row>
    <row r="74" spans="1:12" ht="15">
      <c r="A74" s="29"/>
      <c r="B74" s="50"/>
      <c r="C74" s="50"/>
      <c r="D74" s="16"/>
      <c r="E74" s="51"/>
      <c r="F74" s="18"/>
      <c r="G74" s="19">
        <f t="shared" si="12"/>
        <v>0</v>
      </c>
      <c r="H74" s="41" t="s">
        <v>33</v>
      </c>
      <c r="I74" s="18"/>
      <c r="J74" s="18"/>
      <c r="K74" s="41" t="s">
        <v>33</v>
      </c>
      <c r="L74" s="19">
        <f t="shared" si="13"/>
        <v>0</v>
      </c>
    </row>
    <row r="75" spans="1:12" ht="15.75" thickBot="1">
      <c r="A75" s="50"/>
      <c r="B75" s="50"/>
      <c r="C75" s="50"/>
      <c r="D75" s="52" t="s">
        <v>20</v>
      </c>
      <c r="E75" s="24">
        <f>SUM(E68:E74)</f>
        <v>330</v>
      </c>
      <c r="F75" s="24">
        <f>SUM(F68:F74)</f>
        <v>2</v>
      </c>
      <c r="G75" s="19">
        <f t="shared" si="12"/>
        <v>332</v>
      </c>
      <c r="H75" s="41" t="s">
        <v>33</v>
      </c>
      <c r="I75" s="24">
        <f>SUM(I68:I74)</f>
        <v>0</v>
      </c>
      <c r="J75" s="24">
        <f>SUM(J68:J74)</f>
        <v>0</v>
      </c>
      <c r="K75" s="41" t="s">
        <v>33</v>
      </c>
      <c r="L75" s="19">
        <f t="shared" si="13"/>
        <v>332</v>
      </c>
    </row>
    <row r="76" spans="1:12" ht="15.75" thickTop="1">
      <c r="A76" s="14" t="s">
        <v>122</v>
      </c>
      <c r="B76" s="45"/>
      <c r="C76" s="46">
        <v>7</v>
      </c>
      <c r="D76" s="14">
        <f>($G$3*C76)</f>
        <v>0</v>
      </c>
      <c r="E76" s="47" t="s">
        <v>27</v>
      </c>
      <c r="F76" s="134" t="s">
        <v>27</v>
      </c>
      <c r="G76" s="47" t="s">
        <v>27</v>
      </c>
      <c r="H76" s="49" t="s">
        <v>33</v>
      </c>
      <c r="I76" s="47" t="s">
        <v>27</v>
      </c>
      <c r="J76" s="47" t="s">
        <v>27</v>
      </c>
      <c r="K76" s="49" t="s">
        <v>33</v>
      </c>
      <c r="L76" s="47" t="s">
        <v>27</v>
      </c>
    </row>
    <row r="77" spans="1:12" ht="15">
      <c r="A77" s="16" t="s">
        <v>11</v>
      </c>
      <c r="B77" s="50"/>
      <c r="C77" s="50"/>
      <c r="D77" s="16"/>
      <c r="E77" s="18">
        <v>1756</v>
      </c>
      <c r="F77" s="64"/>
      <c r="G77" s="19">
        <f aca="true" t="shared" si="14" ref="G77:G89">(E77+F77)</f>
        <v>1756</v>
      </c>
      <c r="H77" s="41" t="s">
        <v>33</v>
      </c>
      <c r="I77" s="18"/>
      <c r="J77" s="18"/>
      <c r="K77" s="41" t="s">
        <v>33</v>
      </c>
      <c r="L77" s="19">
        <f aca="true" t="shared" si="15" ref="L77:L89">(G77+I77+J77)</f>
        <v>1756</v>
      </c>
    </row>
    <row r="78" spans="1:12" ht="15">
      <c r="A78" s="16" t="s">
        <v>123</v>
      </c>
      <c r="B78" s="50"/>
      <c r="C78" s="50"/>
      <c r="D78" s="16"/>
      <c r="E78" s="18">
        <v>200</v>
      </c>
      <c r="F78" s="18"/>
      <c r="G78" s="19">
        <f t="shared" si="14"/>
        <v>200</v>
      </c>
      <c r="H78" s="41" t="s">
        <v>33</v>
      </c>
      <c r="I78" s="18"/>
      <c r="J78" s="18"/>
      <c r="K78" s="41" t="s">
        <v>33</v>
      </c>
      <c r="L78" s="19">
        <f t="shared" si="15"/>
        <v>200</v>
      </c>
    </row>
    <row r="79" spans="1:12" ht="15">
      <c r="A79" s="16" t="s">
        <v>132</v>
      </c>
      <c r="B79" s="50"/>
      <c r="C79" s="50"/>
      <c r="D79" s="16"/>
      <c r="E79" s="18">
        <v>176</v>
      </c>
      <c r="F79" s="18"/>
      <c r="G79" s="19">
        <f>(E79+F79)</f>
        <v>176</v>
      </c>
      <c r="H79" s="41" t="s">
        <v>33</v>
      </c>
      <c r="I79" s="18"/>
      <c r="J79" s="18"/>
      <c r="K79" s="41" t="s">
        <v>33</v>
      </c>
      <c r="L79" s="19">
        <f>(G79+I79+J79)</f>
        <v>176</v>
      </c>
    </row>
    <row r="80" spans="1:12" ht="15">
      <c r="A80" s="16" t="s">
        <v>268</v>
      </c>
      <c r="B80" s="50"/>
      <c r="C80" s="50"/>
      <c r="D80" s="16"/>
      <c r="E80" s="18">
        <v>179</v>
      </c>
      <c r="F80" s="18"/>
      <c r="G80" s="19">
        <f>(E80+F80)</f>
        <v>179</v>
      </c>
      <c r="H80" s="41" t="s">
        <v>33</v>
      </c>
      <c r="I80" s="18"/>
      <c r="J80" s="18"/>
      <c r="K80" s="41" t="s">
        <v>33</v>
      </c>
      <c r="L80" s="19">
        <f>(G80+I80+J80)</f>
        <v>179</v>
      </c>
    </row>
    <row r="81" spans="1:12" ht="15">
      <c r="A81" s="20" t="s">
        <v>12</v>
      </c>
      <c r="B81" s="21">
        <v>13</v>
      </c>
      <c r="C81" s="50"/>
      <c r="D81" s="16"/>
      <c r="E81" s="18"/>
      <c r="F81" s="18"/>
      <c r="G81" s="19">
        <f t="shared" si="14"/>
        <v>0</v>
      </c>
      <c r="H81" s="41" t="s">
        <v>33</v>
      </c>
      <c r="I81" s="18"/>
      <c r="J81" s="18"/>
      <c r="K81" s="41" t="s">
        <v>33</v>
      </c>
      <c r="L81" s="19">
        <f t="shared" si="15"/>
        <v>0</v>
      </c>
    </row>
    <row r="82" spans="1:12" ht="15">
      <c r="A82" s="29" t="s">
        <v>112</v>
      </c>
      <c r="B82" s="50"/>
      <c r="C82" s="50"/>
      <c r="D82" s="16"/>
      <c r="E82" s="51"/>
      <c r="F82" s="18"/>
      <c r="G82" s="19">
        <f t="shared" si="14"/>
        <v>0</v>
      </c>
      <c r="H82" s="41" t="s">
        <v>33</v>
      </c>
      <c r="I82" s="18"/>
      <c r="J82" s="18"/>
      <c r="K82" s="41" t="s">
        <v>33</v>
      </c>
      <c r="L82" s="19">
        <f t="shared" si="15"/>
        <v>0</v>
      </c>
    </row>
    <row r="83" spans="1:12" ht="15">
      <c r="A83" s="96" t="s">
        <v>172</v>
      </c>
      <c r="B83" s="50"/>
      <c r="C83" s="50"/>
      <c r="D83" s="16"/>
      <c r="E83" s="51"/>
      <c r="F83" s="18">
        <v>13</v>
      </c>
      <c r="G83" s="19">
        <f t="shared" si="14"/>
        <v>13</v>
      </c>
      <c r="H83" s="41" t="s">
        <v>33</v>
      </c>
      <c r="I83" s="18"/>
      <c r="J83" s="111"/>
      <c r="K83" s="41" t="s">
        <v>33</v>
      </c>
      <c r="L83" s="19">
        <f t="shared" si="15"/>
        <v>13</v>
      </c>
    </row>
    <row r="84" spans="1:12" ht="15">
      <c r="A84" s="96"/>
      <c r="B84" s="50"/>
      <c r="C84" s="50"/>
      <c r="D84" s="16"/>
      <c r="E84" s="51"/>
      <c r="F84" s="18"/>
      <c r="G84" s="19">
        <f t="shared" si="14"/>
        <v>0</v>
      </c>
      <c r="H84" s="41" t="s">
        <v>33</v>
      </c>
      <c r="I84" s="18"/>
      <c r="J84" s="64"/>
      <c r="K84" s="41" t="s">
        <v>33</v>
      </c>
      <c r="L84" s="19">
        <f t="shared" si="15"/>
        <v>0</v>
      </c>
    </row>
    <row r="85" spans="1:12" ht="15">
      <c r="A85" s="105"/>
      <c r="B85" s="50"/>
      <c r="C85" s="50"/>
      <c r="D85" s="16"/>
      <c r="E85" s="51"/>
      <c r="F85" s="18"/>
      <c r="G85" s="19">
        <f t="shared" si="14"/>
        <v>0</v>
      </c>
      <c r="H85" s="41" t="s">
        <v>33</v>
      </c>
      <c r="I85" s="18"/>
      <c r="J85" s="18"/>
      <c r="K85" s="41" t="s">
        <v>33</v>
      </c>
      <c r="L85" s="19">
        <f t="shared" si="15"/>
        <v>0</v>
      </c>
    </row>
    <row r="86" spans="1:12" ht="15">
      <c r="A86" s="105"/>
      <c r="B86" s="50"/>
      <c r="C86" s="50"/>
      <c r="D86" s="16"/>
      <c r="E86" s="51"/>
      <c r="F86" s="18"/>
      <c r="G86" s="19">
        <f t="shared" si="14"/>
        <v>0</v>
      </c>
      <c r="H86" s="41" t="s">
        <v>33</v>
      </c>
      <c r="I86" s="18"/>
      <c r="J86" s="18"/>
      <c r="K86" s="41" t="s">
        <v>33</v>
      </c>
      <c r="L86" s="19">
        <f t="shared" si="15"/>
        <v>0</v>
      </c>
    </row>
    <row r="87" spans="1:12" ht="15">
      <c r="A87" s="105"/>
      <c r="B87" s="50"/>
      <c r="C87" s="50"/>
      <c r="D87" s="16"/>
      <c r="E87" s="51"/>
      <c r="F87" s="18"/>
      <c r="G87" s="19">
        <f t="shared" si="14"/>
        <v>0</v>
      </c>
      <c r="H87" s="41" t="s">
        <v>33</v>
      </c>
      <c r="I87" s="18"/>
      <c r="J87" s="18"/>
      <c r="K87" s="41" t="s">
        <v>33</v>
      </c>
      <c r="L87" s="19">
        <f t="shared" si="15"/>
        <v>0</v>
      </c>
    </row>
    <row r="88" spans="1:12" ht="15">
      <c r="A88" s="29"/>
      <c r="B88" s="50"/>
      <c r="C88" s="50"/>
      <c r="D88" s="16"/>
      <c r="E88" s="51"/>
      <c r="F88" s="18"/>
      <c r="G88" s="19">
        <f t="shared" si="14"/>
        <v>0</v>
      </c>
      <c r="H88" s="41" t="s">
        <v>33</v>
      </c>
      <c r="I88" s="18"/>
      <c r="J88" s="18"/>
      <c r="K88" s="41" t="s">
        <v>33</v>
      </c>
      <c r="L88" s="19">
        <f t="shared" si="15"/>
        <v>0</v>
      </c>
    </row>
    <row r="89" spans="1:13" ht="15.75" thickBot="1">
      <c r="A89" s="207"/>
      <c r="B89" s="207"/>
      <c r="C89" s="207"/>
      <c r="D89" s="208" t="s">
        <v>20</v>
      </c>
      <c r="E89" s="83">
        <f>SUM(E77:E88)</f>
        <v>2311</v>
      </c>
      <c r="F89" s="83">
        <f>SUM(F77:F88)</f>
        <v>13</v>
      </c>
      <c r="G89" s="209">
        <f t="shared" si="14"/>
        <v>2324</v>
      </c>
      <c r="H89" s="210" t="s">
        <v>33</v>
      </c>
      <c r="I89" s="83">
        <f>SUM(I77:I88)</f>
        <v>0</v>
      </c>
      <c r="J89" s="83">
        <f>SUM(J77:J88)</f>
        <v>0</v>
      </c>
      <c r="K89" s="210" t="s">
        <v>33</v>
      </c>
      <c r="L89" s="209">
        <f t="shared" si="15"/>
        <v>2324</v>
      </c>
      <c r="M89" s="114"/>
    </row>
    <row r="90" spans="13:256" s="1" customFormat="1" ht="15.75" thickTop="1">
      <c r="M90" s="173"/>
      <c r="N90" s="114"/>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2:12" ht="15.75" thickBot="1">
      <c r="B91" s="43"/>
      <c r="C91" s="43"/>
      <c r="G91" s="25"/>
      <c r="H91" s="43"/>
      <c r="I91" s="272"/>
      <c r="J91" s="272"/>
      <c r="K91" s="55"/>
      <c r="L91" s="273"/>
    </row>
    <row r="92" spans="1:12" ht="15.75">
      <c r="A92" s="274" t="s">
        <v>155</v>
      </c>
      <c r="B92" s="275"/>
      <c r="C92" s="276"/>
      <c r="D92" s="275"/>
      <c r="E92" s="277" t="s">
        <v>156</v>
      </c>
      <c r="F92" s="278" t="s">
        <v>157</v>
      </c>
      <c r="G92" s="279" t="s">
        <v>158</v>
      </c>
      <c r="H92" s="280"/>
      <c r="I92" s="281" t="s">
        <v>159</v>
      </c>
      <c r="J92" s="281" t="s">
        <v>160</v>
      </c>
      <c r="K92" s="55"/>
      <c r="L92" s="273"/>
    </row>
    <row r="93" spans="1:12" ht="15">
      <c r="A93" s="282" t="s">
        <v>161</v>
      </c>
      <c r="B93" s="55"/>
      <c r="C93" s="55"/>
      <c r="D93" s="110"/>
      <c r="E93" s="110">
        <v>947</v>
      </c>
      <c r="F93" s="284">
        <v>332</v>
      </c>
      <c r="G93" s="283"/>
      <c r="H93" s="43"/>
      <c r="I93"/>
      <c r="J93" s="272"/>
      <c r="K93" s="55"/>
      <c r="L93" s="273">
        <f>+I93+J93</f>
        <v>0</v>
      </c>
    </row>
    <row r="94" spans="1:12" ht="15">
      <c r="A94" s="282" t="s">
        <v>162</v>
      </c>
      <c r="B94" s="55"/>
      <c r="C94" s="55"/>
      <c r="D94" s="110"/>
      <c r="E94" s="284">
        <v>0</v>
      </c>
      <c r="F94" s="284">
        <v>0</v>
      </c>
      <c r="G94" s="283"/>
      <c r="H94" s="43"/>
      <c r="I94" s="272"/>
      <c r="J94" s="272"/>
      <c r="K94" s="55"/>
      <c r="L94" s="273"/>
    </row>
    <row r="95" spans="1:12" ht="15">
      <c r="A95" s="282" t="s">
        <v>163</v>
      </c>
      <c r="B95" s="55"/>
      <c r="C95" s="55"/>
      <c r="D95" s="110"/>
      <c r="E95" s="284">
        <v>5</v>
      </c>
      <c r="F95" s="284">
        <v>1</v>
      </c>
      <c r="G95" s="283"/>
      <c r="H95" s="43"/>
      <c r="I95" s="272"/>
      <c r="J95" s="272"/>
      <c r="K95" s="55"/>
      <c r="L95" s="273"/>
    </row>
    <row r="96" spans="1:12" ht="15">
      <c r="A96" s="282" t="s">
        <v>164</v>
      </c>
      <c r="B96" s="55"/>
      <c r="C96" s="55"/>
      <c r="D96" s="110"/>
      <c r="E96" s="284">
        <v>0</v>
      </c>
      <c r="F96" s="284">
        <v>0</v>
      </c>
      <c r="G96" s="283"/>
      <c r="H96" s="43"/>
      <c r="I96" s="272"/>
      <c r="J96" s="272"/>
      <c r="K96" s="55"/>
      <c r="L96" s="273">
        <f>+I96+J96</f>
        <v>0</v>
      </c>
    </row>
    <row r="97" spans="1:12" ht="15">
      <c r="A97" s="282" t="s">
        <v>165</v>
      </c>
      <c r="B97" s="55"/>
      <c r="C97" s="55"/>
      <c r="D97" s="110"/>
      <c r="E97" s="284">
        <v>0</v>
      </c>
      <c r="F97" s="284">
        <v>0</v>
      </c>
      <c r="G97" s="283"/>
      <c r="H97" s="43"/>
      <c r="I97" s="272"/>
      <c r="J97" s="272"/>
      <c r="K97" s="55"/>
      <c r="L97" s="273"/>
    </row>
    <row r="98" spans="1:12" ht="15">
      <c r="A98" s="282" t="s">
        <v>166</v>
      </c>
      <c r="B98" s="55"/>
      <c r="C98" s="55"/>
      <c r="D98" s="110"/>
      <c r="E98" s="110">
        <v>168</v>
      </c>
      <c r="F98" s="284">
        <v>62</v>
      </c>
      <c r="G98" s="283"/>
      <c r="H98" s="43"/>
      <c r="I98" s="272"/>
      <c r="J98" s="272"/>
      <c r="K98" s="55"/>
      <c r="L98" s="273">
        <f>+I98+J98</f>
        <v>0</v>
      </c>
    </row>
    <row r="99" spans="1:12" ht="15">
      <c r="A99" s="282" t="s">
        <v>167</v>
      </c>
      <c r="B99" s="55"/>
      <c r="C99" s="55"/>
      <c r="D99" s="110"/>
      <c r="E99" s="110">
        <v>1206</v>
      </c>
      <c r="F99" s="284">
        <v>0</v>
      </c>
      <c r="G99" s="283"/>
      <c r="H99" s="43"/>
      <c r="I99" s="272"/>
      <c r="J99" s="272"/>
      <c r="K99" s="55"/>
      <c r="L99" s="273"/>
    </row>
    <row r="100" spans="1:12" ht="15">
      <c r="A100" s="282" t="s">
        <v>168</v>
      </c>
      <c r="B100" s="55"/>
      <c r="C100" s="55"/>
      <c r="D100" s="110"/>
      <c r="E100" s="110">
        <v>0</v>
      </c>
      <c r="F100" s="110">
        <v>0</v>
      </c>
      <c r="G100" s="283"/>
      <c r="H100" s="43"/>
      <c r="I100" s="272"/>
      <c r="J100" s="272"/>
      <c r="K100" s="55"/>
      <c r="L100" s="273"/>
    </row>
    <row r="101" spans="1:12" ht="15">
      <c r="A101" s="282" t="s">
        <v>169</v>
      </c>
      <c r="B101" s="55"/>
      <c r="C101" s="55"/>
      <c r="D101" s="110"/>
      <c r="E101" s="110">
        <v>0</v>
      </c>
      <c r="F101" s="110">
        <v>0</v>
      </c>
      <c r="G101" s="285"/>
      <c r="H101" s="43"/>
      <c r="I101" s="272"/>
      <c r="J101" s="272"/>
      <c r="K101" s="55"/>
      <c r="L101" s="273"/>
    </row>
    <row r="102" spans="1:12" ht="15">
      <c r="A102" s="282" t="s">
        <v>274</v>
      </c>
      <c r="B102" s="55"/>
      <c r="C102" s="55"/>
      <c r="D102" s="110"/>
      <c r="E102" s="143">
        <v>6</v>
      </c>
      <c r="F102" s="355">
        <v>0</v>
      </c>
      <c r="G102" s="285"/>
      <c r="H102" s="43"/>
      <c r="I102" s="272"/>
      <c r="J102" s="272"/>
      <c r="K102" s="55"/>
      <c r="L102" s="273"/>
    </row>
    <row r="103" spans="1:12" ht="15.75" thickBot="1">
      <c r="A103" s="286" t="s">
        <v>170</v>
      </c>
      <c r="B103" s="287"/>
      <c r="C103" s="287"/>
      <c r="D103" s="288"/>
      <c r="E103" s="288">
        <f>SUM(E93:E102)</f>
        <v>2332</v>
      </c>
      <c r="F103" s="288">
        <f>SUM(F93:F102)</f>
        <v>395</v>
      </c>
      <c r="G103" s="289">
        <f>+F103/E103</f>
        <v>0.16938250428816468</v>
      </c>
      <c r="H103" s="43"/>
      <c r="I103" s="288">
        <f>SUM(I93:I101)</f>
        <v>0</v>
      </c>
      <c r="J103" s="288">
        <f>SUM(J93:J101)</f>
        <v>0</v>
      </c>
      <c r="K103" s="288">
        <f>SUM(K93:K101)</f>
        <v>0</v>
      </c>
      <c r="L103" s="288">
        <f>SUM(L93:L101)</f>
        <v>0</v>
      </c>
    </row>
    <row r="104" spans="2:12" ht="15">
      <c r="B104" s="43"/>
      <c r="C104" s="43"/>
      <c r="H104" s="43"/>
      <c r="I104"/>
      <c r="J104" s="272"/>
      <c r="K104" s="55"/>
      <c r="L104" s="273"/>
    </row>
  </sheetData>
  <sheetProtection/>
  <printOptions/>
  <pageMargins left="0.25" right="0.25" top="0.55" bottom="0.4" header="0" footer="0"/>
  <pageSetup fitToHeight="3" horizontalDpi="600" verticalDpi="600" orientation="portrait" scale="82" r:id="rId1"/>
  <headerFooter alignWithMargins="0">
    <oddFooter>&amp;R&amp;"Arial"&amp;12&amp;D  &amp;P 0F &amp;N</oddFooter>
  </headerFooter>
  <rowBreaks count="1" manualBreakCount="1">
    <brk id="58" max="11" man="1"/>
  </rowBreaks>
</worksheet>
</file>

<file path=xl/worksheets/sheet9.xml><?xml version="1.0" encoding="utf-8"?>
<worksheet xmlns="http://schemas.openxmlformats.org/spreadsheetml/2006/main" xmlns:r="http://schemas.openxmlformats.org/officeDocument/2006/relationships">
  <dimension ref="A1:IV83"/>
  <sheetViews>
    <sheetView view="pageBreakPreview" zoomScale="60" zoomScaleNormal="87" zoomScalePageLayoutView="0" workbookViewId="0" topLeftCell="A1">
      <pane ySplit="9" topLeftCell="BM22" activePane="bottomLeft" state="frozen"/>
      <selection pane="topLeft" activeCell="F90" sqref="F90"/>
      <selection pane="bottomLeft" activeCell="J75" sqref="J75"/>
    </sheetView>
  </sheetViews>
  <sheetFormatPr defaultColWidth="8.88671875" defaultRowHeight="15"/>
  <cols>
    <col min="1" max="1" width="22.6640625" style="1" customWidth="1"/>
    <col min="2" max="2" width="5.6640625" style="1" customWidth="1"/>
    <col min="3" max="3" width="4.6640625" style="1" customWidth="1"/>
    <col min="4" max="4" width="5.6640625" style="1" customWidth="1"/>
    <col min="5" max="5" width="8.6640625" style="1" customWidth="1"/>
    <col min="6" max="7" width="9.6640625" style="1" customWidth="1"/>
    <col min="8" max="8" width="2.6640625" style="1" customWidth="1"/>
    <col min="9" max="9" width="9.6640625" style="1" customWidth="1"/>
    <col min="10" max="10" width="8.6640625" style="1" customWidth="1"/>
    <col min="11" max="11" width="2.6640625" style="1" customWidth="1"/>
    <col min="12" max="12" width="9.6640625" style="1" customWidth="1"/>
  </cols>
  <sheetData>
    <row r="1" spans="1:11" ht="15.75">
      <c r="A1" s="353" t="s">
        <v>8</v>
      </c>
      <c r="B1" s="55"/>
      <c r="C1" s="43"/>
      <c r="E1" s="1" t="s">
        <v>21</v>
      </c>
      <c r="G1" s="4">
        <v>62</v>
      </c>
      <c r="H1" s="43"/>
      <c r="I1" s="5" t="s">
        <v>34</v>
      </c>
      <c r="K1" s="43"/>
    </row>
    <row r="2" spans="1:11" ht="15.75">
      <c r="A2" s="57">
        <v>41158</v>
      </c>
      <c r="B2" s="56"/>
      <c r="C2" s="43"/>
      <c r="D2" s="43"/>
      <c r="E2" s="1" t="s">
        <v>22</v>
      </c>
      <c r="G2" s="4"/>
      <c r="H2" s="43"/>
      <c r="I2" s="5" t="s">
        <v>35</v>
      </c>
      <c r="K2" s="43"/>
    </row>
    <row r="3" spans="1:11" ht="15.75">
      <c r="A3" s="123" t="s">
        <v>117</v>
      </c>
      <c r="B3" s="56"/>
      <c r="C3" s="43"/>
      <c r="D3" s="43"/>
      <c r="E3" s="2" t="s">
        <v>23</v>
      </c>
      <c r="F3" s="2"/>
      <c r="G3" s="8">
        <f>SUM(G1:G2)</f>
        <v>62</v>
      </c>
      <c r="H3" s="43"/>
      <c r="I3" s="5" t="s">
        <v>36</v>
      </c>
      <c r="K3" s="43"/>
    </row>
    <row r="4" spans="1:11" ht="18.75" thickBot="1">
      <c r="A4" s="354" t="s">
        <v>171</v>
      </c>
      <c r="B4"/>
      <c r="C4" s="39"/>
      <c r="H4" s="43"/>
      <c r="K4" s="43"/>
    </row>
    <row r="5" spans="1:12" ht="15.75">
      <c r="A5" s="60"/>
      <c r="B5"/>
      <c r="C5" s="61"/>
      <c r="E5" s="42" t="s">
        <v>24</v>
      </c>
      <c r="F5" s="42" t="s">
        <v>28</v>
      </c>
      <c r="G5" s="42" t="s">
        <v>31</v>
      </c>
      <c r="H5" s="42" t="s">
        <v>33</v>
      </c>
      <c r="I5" s="42" t="s">
        <v>37</v>
      </c>
      <c r="J5" s="42" t="s">
        <v>39</v>
      </c>
      <c r="K5" s="42" t="s">
        <v>33</v>
      </c>
      <c r="L5" s="42" t="s">
        <v>43</v>
      </c>
    </row>
    <row r="6" spans="2:12" ht="15">
      <c r="B6" s="43"/>
      <c r="C6" s="43"/>
      <c r="D6" s="43" t="s">
        <v>17</v>
      </c>
      <c r="E6" s="9"/>
      <c r="F6" s="9"/>
      <c r="G6" s="9"/>
      <c r="H6" s="42" t="s">
        <v>33</v>
      </c>
      <c r="I6" s="9"/>
      <c r="J6" s="42" t="s">
        <v>40</v>
      </c>
      <c r="K6" s="42" t="s">
        <v>33</v>
      </c>
      <c r="L6" s="42"/>
    </row>
    <row r="7" spans="2:12" ht="15">
      <c r="B7" s="43"/>
      <c r="C7" s="43" t="s">
        <v>15</v>
      </c>
      <c r="D7" s="43" t="s">
        <v>18</v>
      </c>
      <c r="E7" s="42" t="s">
        <v>25</v>
      </c>
      <c r="F7" s="9" t="s">
        <v>29</v>
      </c>
      <c r="G7" s="42" t="s">
        <v>32</v>
      </c>
      <c r="H7" s="42" t="s">
        <v>33</v>
      </c>
      <c r="I7" s="42" t="s">
        <v>38</v>
      </c>
      <c r="J7" s="42" t="s">
        <v>41</v>
      </c>
      <c r="K7" s="42" t="s">
        <v>33</v>
      </c>
      <c r="L7" s="42" t="s">
        <v>44</v>
      </c>
    </row>
    <row r="8" spans="1:12" ht="15">
      <c r="A8" s="1" t="s">
        <v>10</v>
      </c>
      <c r="B8" s="43"/>
      <c r="C8" s="43" t="s">
        <v>16</v>
      </c>
      <c r="D8" s="43" t="s">
        <v>19</v>
      </c>
      <c r="E8" s="42" t="s">
        <v>26</v>
      </c>
      <c r="F8" s="42" t="s">
        <v>30</v>
      </c>
      <c r="G8" s="42" t="s">
        <v>26</v>
      </c>
      <c r="H8" s="42" t="s">
        <v>33</v>
      </c>
      <c r="I8" s="42" t="s">
        <v>30</v>
      </c>
      <c r="J8" s="42" t="s">
        <v>42</v>
      </c>
      <c r="K8" s="42" t="s">
        <v>33</v>
      </c>
      <c r="L8" s="42" t="s">
        <v>45</v>
      </c>
    </row>
    <row r="9" spans="2:12" ht="16.5" thickBot="1">
      <c r="B9" s="43"/>
      <c r="C9" s="43"/>
      <c r="E9" s="9"/>
      <c r="F9" s="10"/>
      <c r="G9" s="9"/>
      <c r="H9" s="42" t="s">
        <v>33</v>
      </c>
      <c r="I9" s="9"/>
      <c r="J9" s="9"/>
      <c r="K9" s="42" t="s">
        <v>33</v>
      </c>
      <c r="L9" s="9"/>
    </row>
    <row r="10" spans="1:12" ht="15.75" thickTop="1">
      <c r="A10" s="14" t="s">
        <v>260</v>
      </c>
      <c r="B10" s="45"/>
      <c r="C10" s="46">
        <v>1</v>
      </c>
      <c r="D10" s="14">
        <f>($G$3*C10)</f>
        <v>62</v>
      </c>
      <c r="E10" s="348" t="s">
        <v>27</v>
      </c>
      <c r="F10" s="348" t="s">
        <v>27</v>
      </c>
      <c r="G10" s="348" t="s">
        <v>27</v>
      </c>
      <c r="H10" s="349" t="s">
        <v>33</v>
      </c>
      <c r="I10" s="348" t="s">
        <v>27</v>
      </c>
      <c r="J10" s="348" t="s">
        <v>27</v>
      </c>
      <c r="K10" s="349" t="s">
        <v>33</v>
      </c>
      <c r="L10" s="348" t="s">
        <v>27</v>
      </c>
    </row>
    <row r="11" spans="1:12" ht="15">
      <c r="A11" s="102" t="s">
        <v>11</v>
      </c>
      <c r="B11" s="50"/>
      <c r="C11" s="50"/>
      <c r="D11" s="16"/>
      <c r="E11" s="65">
        <v>3</v>
      </c>
      <c r="F11" s="65"/>
      <c r="G11" s="347">
        <f aca="true" t="shared" si="0" ref="G11:G18">(E11+F11)</f>
        <v>3</v>
      </c>
      <c r="H11" s="42" t="s">
        <v>33</v>
      </c>
      <c r="I11" s="65"/>
      <c r="J11" s="65"/>
      <c r="K11" s="42" t="s">
        <v>33</v>
      </c>
      <c r="L11" s="347">
        <f aca="true" t="shared" si="1" ref="L11:L18">(G11+I11+J11)</f>
        <v>3</v>
      </c>
    </row>
    <row r="12" spans="1:12" ht="15">
      <c r="A12" s="136" t="s">
        <v>269</v>
      </c>
      <c r="B12" s="50"/>
      <c r="C12" s="50"/>
      <c r="D12" s="16"/>
      <c r="E12" s="18">
        <v>59</v>
      </c>
      <c r="F12" s="18"/>
      <c r="G12" s="19">
        <f t="shared" si="0"/>
        <v>59</v>
      </c>
      <c r="H12" s="41" t="s">
        <v>33</v>
      </c>
      <c r="I12" s="18"/>
      <c r="J12" s="18"/>
      <c r="K12" s="41" t="s">
        <v>33</v>
      </c>
      <c r="L12" s="19">
        <f t="shared" si="1"/>
        <v>59</v>
      </c>
    </row>
    <row r="13" spans="1:12" ht="15">
      <c r="A13" s="20" t="s">
        <v>12</v>
      </c>
      <c r="B13" s="21"/>
      <c r="C13" s="50"/>
      <c r="D13" s="16"/>
      <c r="E13" s="18"/>
      <c r="F13" s="18"/>
      <c r="G13" s="19">
        <f t="shared" si="0"/>
        <v>0</v>
      </c>
      <c r="H13" s="41" t="s">
        <v>33</v>
      </c>
      <c r="I13" s="18"/>
      <c r="J13" s="18"/>
      <c r="K13" s="41" t="s">
        <v>33</v>
      </c>
      <c r="L13" s="19">
        <f t="shared" si="1"/>
        <v>0</v>
      </c>
    </row>
    <row r="14" spans="1:12" ht="15">
      <c r="A14" s="29" t="s">
        <v>112</v>
      </c>
      <c r="B14" s="50"/>
      <c r="C14" s="50"/>
      <c r="D14" s="16"/>
      <c r="E14" s="51"/>
      <c r="F14" s="18"/>
      <c r="G14" s="19">
        <f t="shared" si="0"/>
        <v>0</v>
      </c>
      <c r="H14" s="41" t="s">
        <v>33</v>
      </c>
      <c r="I14" s="18"/>
      <c r="J14" s="18"/>
      <c r="K14" s="41" t="s">
        <v>33</v>
      </c>
      <c r="L14" s="19">
        <f t="shared" si="1"/>
        <v>0</v>
      </c>
    </row>
    <row r="15" spans="1:12" ht="15">
      <c r="A15" s="96"/>
      <c r="B15" s="50"/>
      <c r="C15" s="50"/>
      <c r="D15" s="16"/>
      <c r="E15" s="51"/>
      <c r="F15" s="18"/>
      <c r="G15" s="19">
        <f t="shared" si="0"/>
        <v>0</v>
      </c>
      <c r="H15" s="41" t="s">
        <v>33</v>
      </c>
      <c r="I15" s="18"/>
      <c r="J15" s="18"/>
      <c r="K15" s="41" t="s">
        <v>33</v>
      </c>
      <c r="L15" s="19">
        <f t="shared" si="1"/>
        <v>0</v>
      </c>
    </row>
    <row r="16" spans="1:12" ht="15">
      <c r="A16" s="29"/>
      <c r="B16" s="50"/>
      <c r="C16" s="50"/>
      <c r="D16" s="16"/>
      <c r="E16" s="51"/>
      <c r="F16" s="18"/>
      <c r="G16" s="19">
        <f t="shared" si="0"/>
        <v>0</v>
      </c>
      <c r="H16" s="41" t="s">
        <v>33</v>
      </c>
      <c r="I16" s="18"/>
      <c r="J16" s="18"/>
      <c r="K16" s="41" t="s">
        <v>33</v>
      </c>
      <c r="L16" s="19">
        <f t="shared" si="1"/>
        <v>0</v>
      </c>
    </row>
    <row r="17" spans="1:12" ht="15">
      <c r="A17" s="16"/>
      <c r="B17" s="50"/>
      <c r="C17" s="50"/>
      <c r="D17" s="16"/>
      <c r="E17" s="51"/>
      <c r="F17" s="18"/>
      <c r="G17" s="19">
        <f t="shared" si="0"/>
        <v>0</v>
      </c>
      <c r="H17" s="41" t="s">
        <v>33</v>
      </c>
      <c r="I17" s="18"/>
      <c r="J17" s="18"/>
      <c r="K17" s="41" t="s">
        <v>33</v>
      </c>
      <c r="L17" s="19">
        <f t="shared" si="1"/>
        <v>0</v>
      </c>
    </row>
    <row r="18" spans="1:12" ht="15.75" thickBot="1">
      <c r="A18" s="50"/>
      <c r="B18" s="50"/>
      <c r="C18" s="50"/>
      <c r="D18" s="52" t="s">
        <v>20</v>
      </c>
      <c r="E18" s="24">
        <f>SUM(E11:E17)</f>
        <v>62</v>
      </c>
      <c r="F18" s="24">
        <f>SUM(F11:F17)</f>
        <v>0</v>
      </c>
      <c r="G18" s="19">
        <f t="shared" si="0"/>
        <v>62</v>
      </c>
      <c r="H18" s="41" t="s">
        <v>33</v>
      </c>
      <c r="I18" s="24">
        <f>SUM(I11:I17)</f>
        <v>0</v>
      </c>
      <c r="J18" s="24">
        <f>SUM(J11:J17)</f>
        <v>0</v>
      </c>
      <c r="K18" s="41" t="s">
        <v>33</v>
      </c>
      <c r="L18" s="19">
        <f t="shared" si="1"/>
        <v>62</v>
      </c>
    </row>
    <row r="19" spans="1:12" ht="15.75" thickTop="1">
      <c r="A19" s="44" t="s">
        <v>118</v>
      </c>
      <c r="B19" s="45"/>
      <c r="C19" s="46">
        <v>1</v>
      </c>
      <c r="D19" s="14">
        <f>($G$3*C19)</f>
        <v>62</v>
      </c>
      <c r="E19" s="348" t="s">
        <v>27</v>
      </c>
      <c r="F19" s="348" t="s">
        <v>27</v>
      </c>
      <c r="G19" s="348" t="s">
        <v>27</v>
      </c>
      <c r="H19" s="349" t="s">
        <v>33</v>
      </c>
      <c r="I19" s="348" t="s">
        <v>27</v>
      </c>
      <c r="J19" s="348" t="s">
        <v>27</v>
      </c>
      <c r="K19" s="349" t="s">
        <v>33</v>
      </c>
      <c r="L19" s="348" t="s">
        <v>27</v>
      </c>
    </row>
    <row r="20" spans="1:12" ht="15">
      <c r="A20" s="16" t="s">
        <v>11</v>
      </c>
      <c r="B20" s="50"/>
      <c r="C20" s="50"/>
      <c r="D20" s="16"/>
      <c r="E20" s="350">
        <v>8</v>
      </c>
      <c r="F20" s="65"/>
      <c r="G20" s="347">
        <f aca="true" t="shared" si="2" ref="G20:G29">(E20+F20)</f>
        <v>8</v>
      </c>
      <c r="H20" s="42" t="s">
        <v>33</v>
      </c>
      <c r="I20" s="65"/>
      <c r="J20" s="65"/>
      <c r="K20" s="42" t="s">
        <v>33</v>
      </c>
      <c r="L20" s="347">
        <f aca="true" t="shared" si="3" ref="L20:L29">(G20+I20+J20)</f>
        <v>8</v>
      </c>
    </row>
    <row r="21" spans="1:12" ht="15">
      <c r="A21" s="16" t="s">
        <v>270</v>
      </c>
      <c r="B21" s="50"/>
      <c r="C21" s="50"/>
      <c r="D21" s="16"/>
      <c r="E21" s="112">
        <v>30</v>
      </c>
      <c r="F21" s="18"/>
      <c r="G21" s="19">
        <f t="shared" si="2"/>
        <v>30</v>
      </c>
      <c r="H21" s="41" t="s">
        <v>33</v>
      </c>
      <c r="I21" s="18"/>
      <c r="J21" s="18"/>
      <c r="K21" s="41" t="s">
        <v>33</v>
      </c>
      <c r="L21" s="19">
        <f t="shared" si="3"/>
        <v>30</v>
      </c>
    </row>
    <row r="22" spans="1:12" ht="15">
      <c r="A22" s="54" t="s">
        <v>271</v>
      </c>
      <c r="B22" s="50"/>
      <c r="C22" s="50"/>
      <c r="D22" s="16"/>
      <c r="E22" s="64">
        <v>24</v>
      </c>
      <c r="F22" s="18"/>
      <c r="G22" s="19">
        <f>(E22+F22)</f>
        <v>24</v>
      </c>
      <c r="H22" s="41" t="s">
        <v>33</v>
      </c>
      <c r="I22" s="18"/>
      <c r="J22" s="18"/>
      <c r="K22" s="41" t="s">
        <v>33</v>
      </c>
      <c r="L22" s="19">
        <f>(G22+I22+J22)</f>
        <v>24</v>
      </c>
    </row>
    <row r="23" spans="1:12" ht="15">
      <c r="A23" s="20" t="s">
        <v>12</v>
      </c>
      <c r="B23" s="21"/>
      <c r="C23" s="50"/>
      <c r="D23" s="16"/>
      <c r="E23" s="18"/>
      <c r="F23" s="18"/>
      <c r="G23" s="19">
        <f t="shared" si="2"/>
        <v>0</v>
      </c>
      <c r="H23" s="41" t="s">
        <v>33</v>
      </c>
      <c r="I23" s="18"/>
      <c r="J23" s="18"/>
      <c r="K23" s="41" t="s">
        <v>33</v>
      </c>
      <c r="L23" s="19">
        <f t="shared" si="3"/>
        <v>0</v>
      </c>
    </row>
    <row r="24" spans="1:12" ht="15">
      <c r="A24" s="29" t="s">
        <v>112</v>
      </c>
      <c r="B24" s="50"/>
      <c r="C24" s="50"/>
      <c r="D24" s="16"/>
      <c r="E24" s="51"/>
      <c r="F24" s="18"/>
      <c r="G24" s="19">
        <f t="shared" si="2"/>
        <v>0</v>
      </c>
      <c r="H24" s="41" t="s">
        <v>33</v>
      </c>
      <c r="I24" s="18"/>
      <c r="J24" s="18"/>
      <c r="K24" s="41" t="s">
        <v>33</v>
      </c>
      <c r="L24" s="19">
        <f t="shared" si="3"/>
        <v>0</v>
      </c>
    </row>
    <row r="25" spans="1:12" ht="15">
      <c r="A25" s="102"/>
      <c r="B25" s="50"/>
      <c r="C25" s="50"/>
      <c r="D25" s="16"/>
      <c r="E25" s="51"/>
      <c r="F25" s="18"/>
      <c r="G25" s="19">
        <f t="shared" si="2"/>
        <v>0</v>
      </c>
      <c r="H25" s="41" t="s">
        <v>33</v>
      </c>
      <c r="I25" s="18"/>
      <c r="J25" s="18"/>
      <c r="K25" s="41" t="s">
        <v>33</v>
      </c>
      <c r="L25" s="19">
        <f t="shared" si="3"/>
        <v>0</v>
      </c>
    </row>
    <row r="26" spans="1:12" ht="15">
      <c r="A26" s="100"/>
      <c r="B26" s="50"/>
      <c r="C26" s="50"/>
      <c r="D26" s="16"/>
      <c r="E26" s="51"/>
      <c r="F26" s="18"/>
      <c r="G26" s="19">
        <f t="shared" si="2"/>
        <v>0</v>
      </c>
      <c r="H26" s="41" t="s">
        <v>33</v>
      </c>
      <c r="I26" s="18"/>
      <c r="J26" s="18"/>
      <c r="K26" s="41" t="s">
        <v>33</v>
      </c>
      <c r="L26" s="19">
        <f t="shared" si="3"/>
        <v>0</v>
      </c>
    </row>
    <row r="27" spans="1:12" ht="15">
      <c r="A27" s="100"/>
      <c r="B27" s="50"/>
      <c r="C27" s="50"/>
      <c r="D27" s="16"/>
      <c r="E27" s="51"/>
      <c r="F27" s="18"/>
      <c r="G27" s="19">
        <f t="shared" si="2"/>
        <v>0</v>
      </c>
      <c r="H27" s="41" t="s">
        <v>33</v>
      </c>
      <c r="I27" s="18"/>
      <c r="J27" s="18"/>
      <c r="K27" s="41" t="s">
        <v>33</v>
      </c>
      <c r="L27" s="19">
        <f t="shared" si="3"/>
        <v>0</v>
      </c>
    </row>
    <row r="28" spans="1:12" ht="15">
      <c r="A28" s="54"/>
      <c r="B28" s="50"/>
      <c r="C28" s="50"/>
      <c r="D28" s="16"/>
      <c r="E28" s="51"/>
      <c r="F28" s="111"/>
      <c r="G28" s="19">
        <f t="shared" si="2"/>
        <v>0</v>
      </c>
      <c r="H28" s="41" t="s">
        <v>33</v>
      </c>
      <c r="I28" s="18"/>
      <c r="J28" s="18"/>
      <c r="K28" s="41" t="s">
        <v>33</v>
      </c>
      <c r="L28" s="19">
        <f t="shared" si="3"/>
        <v>0</v>
      </c>
    </row>
    <row r="29" spans="1:12" ht="15.75" thickBot="1">
      <c r="A29" s="50"/>
      <c r="B29" s="50"/>
      <c r="C29" s="50"/>
      <c r="D29" s="52" t="s">
        <v>20</v>
      </c>
      <c r="E29" s="24">
        <f>SUM(E20:E28)</f>
        <v>62</v>
      </c>
      <c r="F29" s="156">
        <f>SUM(F20:F28)</f>
        <v>0</v>
      </c>
      <c r="G29" s="19">
        <f t="shared" si="2"/>
        <v>62</v>
      </c>
      <c r="H29" s="41" t="s">
        <v>33</v>
      </c>
      <c r="I29" s="24">
        <f>SUM(I20:I28)</f>
        <v>0</v>
      </c>
      <c r="J29" s="24">
        <f>SUM(J20:J28)</f>
        <v>0</v>
      </c>
      <c r="K29" s="41" t="s">
        <v>33</v>
      </c>
      <c r="L29" s="19">
        <f t="shared" si="3"/>
        <v>62</v>
      </c>
    </row>
    <row r="30" spans="1:12" ht="15.75" thickTop="1">
      <c r="A30" s="44" t="s">
        <v>119</v>
      </c>
      <c r="B30" s="45"/>
      <c r="C30" s="46">
        <v>1</v>
      </c>
      <c r="D30" s="14">
        <f>($G$3*C30)</f>
        <v>62</v>
      </c>
      <c r="E30" s="47" t="s">
        <v>27</v>
      </c>
      <c r="F30" s="134" t="s">
        <v>27</v>
      </c>
      <c r="G30" s="47" t="s">
        <v>27</v>
      </c>
      <c r="H30" s="49" t="s">
        <v>33</v>
      </c>
      <c r="I30" s="47" t="s">
        <v>27</v>
      </c>
      <c r="J30" s="47" t="s">
        <v>27</v>
      </c>
      <c r="K30" s="49" t="s">
        <v>33</v>
      </c>
      <c r="L30" s="47" t="s">
        <v>27</v>
      </c>
    </row>
    <row r="31" spans="1:12" ht="15">
      <c r="A31" s="16" t="s">
        <v>11</v>
      </c>
      <c r="B31" s="50"/>
      <c r="C31" s="50"/>
      <c r="D31" s="16"/>
      <c r="E31" s="18">
        <v>22</v>
      </c>
      <c r="F31" s="113"/>
      <c r="G31" s="19">
        <f aca="true" t="shared" si="4" ref="G31:G38">(E31+F31)</f>
        <v>22</v>
      </c>
      <c r="H31" s="41" t="s">
        <v>33</v>
      </c>
      <c r="I31" s="18"/>
      <c r="J31" s="18"/>
      <c r="K31" s="41" t="s">
        <v>33</v>
      </c>
      <c r="L31" s="19">
        <f aca="true" t="shared" si="5" ref="L31:L38">(G31+I31+J31)</f>
        <v>22</v>
      </c>
    </row>
    <row r="32" spans="1:12" ht="15">
      <c r="A32" s="102" t="s">
        <v>272</v>
      </c>
      <c r="B32" s="50"/>
      <c r="C32" s="50"/>
      <c r="D32" s="16"/>
      <c r="E32" s="18">
        <v>40</v>
      </c>
      <c r="F32" s="64"/>
      <c r="G32" s="19">
        <f>(E32+F32)</f>
        <v>40</v>
      </c>
      <c r="H32" s="41" t="s">
        <v>33</v>
      </c>
      <c r="I32" s="18"/>
      <c r="J32" s="18"/>
      <c r="K32" s="41" t="s">
        <v>33</v>
      </c>
      <c r="L32" s="19">
        <f>(G32+I32+J32)</f>
        <v>40</v>
      </c>
    </row>
    <row r="33" spans="1:12" ht="15">
      <c r="A33" s="20" t="s">
        <v>12</v>
      </c>
      <c r="B33" s="21"/>
      <c r="C33" s="50"/>
      <c r="D33" s="16"/>
      <c r="E33" s="18"/>
      <c r="F33" s="18"/>
      <c r="G33" s="19">
        <f t="shared" si="4"/>
        <v>0</v>
      </c>
      <c r="H33" s="41" t="s">
        <v>33</v>
      </c>
      <c r="I33" s="18"/>
      <c r="J33" s="18"/>
      <c r="K33" s="41" t="s">
        <v>33</v>
      </c>
      <c r="L33" s="19">
        <f t="shared" si="5"/>
        <v>0</v>
      </c>
    </row>
    <row r="34" spans="1:12" ht="15">
      <c r="A34" s="29" t="s">
        <v>112</v>
      </c>
      <c r="B34" s="50"/>
      <c r="C34" s="50"/>
      <c r="D34" s="16"/>
      <c r="E34" s="51"/>
      <c r="F34" s="18"/>
      <c r="G34" s="19">
        <f t="shared" si="4"/>
        <v>0</v>
      </c>
      <c r="H34" s="41" t="s">
        <v>33</v>
      </c>
      <c r="I34" s="18"/>
      <c r="J34" s="18"/>
      <c r="K34" s="41" t="s">
        <v>33</v>
      </c>
      <c r="L34" s="19">
        <f t="shared" si="5"/>
        <v>0</v>
      </c>
    </row>
    <row r="35" spans="1:12" ht="15">
      <c r="A35" s="96"/>
      <c r="B35" s="50"/>
      <c r="C35" s="50"/>
      <c r="D35" s="16"/>
      <c r="E35" s="51"/>
      <c r="F35" s="18"/>
      <c r="G35" s="19">
        <f t="shared" si="4"/>
        <v>0</v>
      </c>
      <c r="H35" s="41" t="s">
        <v>33</v>
      </c>
      <c r="I35" s="18"/>
      <c r="J35" s="18"/>
      <c r="K35" s="41" t="s">
        <v>33</v>
      </c>
      <c r="L35" s="19">
        <f t="shared" si="5"/>
        <v>0</v>
      </c>
    </row>
    <row r="36" spans="1:12" ht="15">
      <c r="A36" s="105"/>
      <c r="B36" s="50"/>
      <c r="C36" s="50"/>
      <c r="D36" s="16"/>
      <c r="E36" s="51"/>
      <c r="F36" s="18"/>
      <c r="G36" s="19">
        <f t="shared" si="4"/>
        <v>0</v>
      </c>
      <c r="H36" s="41" t="s">
        <v>33</v>
      </c>
      <c r="I36" s="18"/>
      <c r="J36" s="18"/>
      <c r="K36" s="41" t="s">
        <v>33</v>
      </c>
      <c r="L36" s="19">
        <f t="shared" si="5"/>
        <v>0</v>
      </c>
    </row>
    <row r="37" spans="1:12" ht="15">
      <c r="A37" s="29"/>
      <c r="B37" s="50"/>
      <c r="C37" s="50"/>
      <c r="D37" s="16"/>
      <c r="E37" s="51"/>
      <c r="F37" s="18"/>
      <c r="G37" s="19">
        <f t="shared" si="4"/>
        <v>0</v>
      </c>
      <c r="H37" s="41" t="s">
        <v>33</v>
      </c>
      <c r="I37" s="18"/>
      <c r="J37" s="18"/>
      <c r="K37" s="41" t="s">
        <v>33</v>
      </c>
      <c r="L37" s="19">
        <f t="shared" si="5"/>
        <v>0</v>
      </c>
    </row>
    <row r="38" spans="1:12" ht="15.75" thickBot="1">
      <c r="A38" s="50"/>
      <c r="B38" s="50"/>
      <c r="C38" s="50"/>
      <c r="D38" s="52" t="s">
        <v>20</v>
      </c>
      <c r="E38" s="24">
        <f>SUM(E31:E37)</f>
        <v>62</v>
      </c>
      <c r="F38" s="24">
        <f>SUM(F31:F37)</f>
        <v>0</v>
      </c>
      <c r="G38" s="19">
        <f t="shared" si="4"/>
        <v>62</v>
      </c>
      <c r="H38" s="41" t="s">
        <v>33</v>
      </c>
      <c r="I38" s="24">
        <f>SUM(I31:I37)</f>
        <v>0</v>
      </c>
      <c r="J38" s="24">
        <f>SUM(J31:J37)</f>
        <v>0</v>
      </c>
      <c r="K38" s="41" t="s">
        <v>33</v>
      </c>
      <c r="L38" s="19">
        <f t="shared" si="5"/>
        <v>62</v>
      </c>
    </row>
    <row r="39" spans="1:12" ht="15.75" thickTop="1">
      <c r="A39" s="14" t="s">
        <v>120</v>
      </c>
      <c r="B39" s="45"/>
      <c r="C39" s="46">
        <v>1</v>
      </c>
      <c r="D39" s="14">
        <f>($G$3*C39)</f>
        <v>62</v>
      </c>
      <c r="E39" s="47" t="s">
        <v>27</v>
      </c>
      <c r="F39" s="134" t="s">
        <v>27</v>
      </c>
      <c r="G39" s="47" t="s">
        <v>27</v>
      </c>
      <c r="H39" s="49" t="s">
        <v>33</v>
      </c>
      <c r="I39" s="47" t="s">
        <v>27</v>
      </c>
      <c r="J39" s="47" t="s">
        <v>27</v>
      </c>
      <c r="K39" s="49" t="s">
        <v>33</v>
      </c>
      <c r="L39" s="47" t="s">
        <v>27</v>
      </c>
    </row>
    <row r="40" spans="1:14" ht="15">
      <c r="A40" s="16" t="s">
        <v>11</v>
      </c>
      <c r="B40" s="50"/>
      <c r="C40" s="50"/>
      <c r="D40" s="16"/>
      <c r="E40" s="18">
        <v>56</v>
      </c>
      <c r="F40" s="64"/>
      <c r="G40" s="19">
        <f aca="true" t="shared" si="6" ref="G40:G46">(E40+F40)</f>
        <v>56</v>
      </c>
      <c r="H40" s="41" t="s">
        <v>33</v>
      </c>
      <c r="I40" s="18"/>
      <c r="J40" s="18"/>
      <c r="K40" s="41" t="s">
        <v>33</v>
      </c>
      <c r="L40" s="19">
        <f aca="true" t="shared" si="7" ref="L40:L46">(G40+I40+J40)</f>
        <v>56</v>
      </c>
      <c r="N40" s="356"/>
    </row>
    <row r="41" spans="1:12" ht="15">
      <c r="A41" s="20" t="s">
        <v>12</v>
      </c>
      <c r="B41" s="21">
        <v>6</v>
      </c>
      <c r="C41" s="50"/>
      <c r="D41" s="16"/>
      <c r="E41" s="18"/>
      <c r="F41" s="18"/>
      <c r="G41" s="19">
        <f t="shared" si="6"/>
        <v>0</v>
      </c>
      <c r="H41" s="41" t="s">
        <v>33</v>
      </c>
      <c r="I41" s="18"/>
      <c r="J41" s="18"/>
      <c r="K41" s="41" t="s">
        <v>33</v>
      </c>
      <c r="L41" s="19">
        <f t="shared" si="7"/>
        <v>0</v>
      </c>
    </row>
    <row r="42" spans="1:12" ht="15">
      <c r="A42" s="29" t="s">
        <v>112</v>
      </c>
      <c r="B42" s="50"/>
      <c r="C42" s="50"/>
      <c r="D42" s="16"/>
      <c r="E42" s="51"/>
      <c r="F42" s="18">
        <v>6</v>
      </c>
      <c r="G42" s="19">
        <f t="shared" si="6"/>
        <v>6</v>
      </c>
      <c r="H42" s="41" t="s">
        <v>33</v>
      </c>
      <c r="I42" s="18"/>
      <c r="J42" s="18"/>
      <c r="K42" s="41" t="s">
        <v>33</v>
      </c>
      <c r="L42" s="19">
        <f t="shared" si="7"/>
        <v>6</v>
      </c>
    </row>
    <row r="43" spans="1:12" ht="15">
      <c r="A43" s="96"/>
      <c r="B43" s="50"/>
      <c r="C43" s="50"/>
      <c r="D43" s="16"/>
      <c r="E43" s="51"/>
      <c r="F43" s="18"/>
      <c r="G43" s="19">
        <f t="shared" si="6"/>
        <v>0</v>
      </c>
      <c r="H43" s="41" t="s">
        <v>33</v>
      </c>
      <c r="I43" s="18"/>
      <c r="J43" s="18"/>
      <c r="K43" s="41" t="s">
        <v>33</v>
      </c>
      <c r="L43" s="19">
        <f t="shared" si="7"/>
        <v>0</v>
      </c>
    </row>
    <row r="44" spans="1:12" ht="15">
      <c r="A44" s="105"/>
      <c r="B44" s="50"/>
      <c r="C44" s="50"/>
      <c r="D44" s="16"/>
      <c r="E44" s="51"/>
      <c r="F44" s="18"/>
      <c r="G44" s="19">
        <f t="shared" si="6"/>
        <v>0</v>
      </c>
      <c r="H44" s="41" t="s">
        <v>33</v>
      </c>
      <c r="I44" s="18"/>
      <c r="J44" s="18"/>
      <c r="K44" s="41" t="s">
        <v>33</v>
      </c>
      <c r="L44" s="19">
        <f t="shared" si="7"/>
        <v>0</v>
      </c>
    </row>
    <row r="45" spans="1:12" ht="15">
      <c r="A45" s="29"/>
      <c r="B45" s="50"/>
      <c r="C45" s="50"/>
      <c r="D45" s="16"/>
      <c r="E45" s="51"/>
      <c r="F45" s="18"/>
      <c r="G45" s="19">
        <f t="shared" si="6"/>
        <v>0</v>
      </c>
      <c r="H45" s="41" t="s">
        <v>33</v>
      </c>
      <c r="I45" s="18"/>
      <c r="J45" s="18"/>
      <c r="K45" s="41" t="s">
        <v>33</v>
      </c>
      <c r="L45" s="19">
        <f t="shared" si="7"/>
        <v>0</v>
      </c>
    </row>
    <row r="46" spans="1:12" ht="15.75" thickBot="1">
      <c r="A46" s="50"/>
      <c r="B46" s="50"/>
      <c r="C46" s="50"/>
      <c r="D46" s="52" t="s">
        <v>20</v>
      </c>
      <c r="E46" s="24">
        <f>SUM(E40:E45)</f>
        <v>56</v>
      </c>
      <c r="F46" s="24">
        <f>SUM(F40:F45)</f>
        <v>6</v>
      </c>
      <c r="G46" s="19">
        <f t="shared" si="6"/>
        <v>62</v>
      </c>
      <c r="H46" s="41" t="s">
        <v>33</v>
      </c>
      <c r="I46" s="24">
        <f>SUM(I40:I45)</f>
        <v>0</v>
      </c>
      <c r="J46" s="24">
        <f>SUM(J40:J45)</f>
        <v>0</v>
      </c>
      <c r="K46" s="41" t="s">
        <v>33</v>
      </c>
      <c r="L46" s="19">
        <f t="shared" si="7"/>
        <v>62</v>
      </c>
    </row>
    <row r="47" spans="1:12" ht="15.75" thickTop="1">
      <c r="A47" s="14" t="s">
        <v>121</v>
      </c>
      <c r="B47" s="45"/>
      <c r="C47" s="46">
        <v>1</v>
      </c>
      <c r="D47" s="14">
        <f>($G$3*C47)</f>
        <v>62</v>
      </c>
      <c r="E47" s="47" t="s">
        <v>27</v>
      </c>
      <c r="F47" s="134" t="s">
        <v>27</v>
      </c>
      <c r="G47" s="47" t="s">
        <v>27</v>
      </c>
      <c r="H47" s="49" t="s">
        <v>33</v>
      </c>
      <c r="I47" s="47" t="s">
        <v>27</v>
      </c>
      <c r="J47" s="47" t="s">
        <v>27</v>
      </c>
      <c r="K47" s="49" t="s">
        <v>33</v>
      </c>
      <c r="L47" s="47" t="s">
        <v>27</v>
      </c>
    </row>
    <row r="48" spans="1:12" ht="15">
      <c r="A48" s="16" t="s">
        <v>11</v>
      </c>
      <c r="B48" s="50"/>
      <c r="C48" s="50"/>
      <c r="D48" s="16"/>
      <c r="E48" s="18">
        <v>57</v>
      </c>
      <c r="F48" s="64"/>
      <c r="G48" s="19">
        <f aca="true" t="shared" si="8" ref="G48:G54">(E48+F48)</f>
        <v>57</v>
      </c>
      <c r="H48" s="41" t="s">
        <v>33</v>
      </c>
      <c r="I48" s="18"/>
      <c r="J48" s="18"/>
      <c r="K48" s="41" t="s">
        <v>33</v>
      </c>
      <c r="L48" s="19">
        <f aca="true" t="shared" si="9" ref="L48:L54">(G48+I48+J48)</f>
        <v>57</v>
      </c>
    </row>
    <row r="49" spans="1:14" ht="15">
      <c r="A49" s="20" t="s">
        <v>12</v>
      </c>
      <c r="B49" s="21">
        <v>5</v>
      </c>
      <c r="C49" s="50"/>
      <c r="D49" s="16"/>
      <c r="E49" s="18"/>
      <c r="F49" s="18"/>
      <c r="G49" s="19">
        <f t="shared" si="8"/>
        <v>0</v>
      </c>
      <c r="H49" s="41" t="s">
        <v>33</v>
      </c>
      <c r="I49" s="18"/>
      <c r="J49" s="18"/>
      <c r="K49" s="41" t="s">
        <v>33</v>
      </c>
      <c r="L49" s="19">
        <f t="shared" si="9"/>
        <v>0</v>
      </c>
      <c r="N49" s="356"/>
    </row>
    <row r="50" spans="1:12" ht="15">
      <c r="A50" s="29" t="s">
        <v>112</v>
      </c>
      <c r="B50" s="50"/>
      <c r="C50" s="50"/>
      <c r="D50" s="16"/>
      <c r="E50" s="51"/>
      <c r="F50" s="18">
        <v>5</v>
      </c>
      <c r="G50" s="19">
        <f t="shared" si="8"/>
        <v>5</v>
      </c>
      <c r="H50" s="41" t="s">
        <v>33</v>
      </c>
      <c r="I50" s="18"/>
      <c r="J50" s="18"/>
      <c r="K50" s="41" t="s">
        <v>33</v>
      </c>
      <c r="L50" s="19">
        <f t="shared" si="9"/>
        <v>5</v>
      </c>
    </row>
    <row r="51" spans="1:12" ht="15">
      <c r="A51" s="29" t="s">
        <v>83</v>
      </c>
      <c r="B51" s="50"/>
      <c r="C51" s="50"/>
      <c r="D51" s="16"/>
      <c r="E51" s="51"/>
      <c r="F51" s="18"/>
      <c r="G51" s="19">
        <f t="shared" si="8"/>
        <v>0</v>
      </c>
      <c r="H51" s="41" t="s">
        <v>33</v>
      </c>
      <c r="I51" s="18"/>
      <c r="J51" s="18"/>
      <c r="K51" s="41" t="s">
        <v>33</v>
      </c>
      <c r="L51" s="19">
        <f t="shared" si="9"/>
        <v>0</v>
      </c>
    </row>
    <row r="52" spans="1:12" ht="15">
      <c r="A52" s="96"/>
      <c r="B52" s="50"/>
      <c r="C52" s="50"/>
      <c r="D52" s="16"/>
      <c r="E52" s="51"/>
      <c r="F52" s="18"/>
      <c r="G52" s="19">
        <f t="shared" si="8"/>
        <v>0</v>
      </c>
      <c r="H52" s="41" t="s">
        <v>33</v>
      </c>
      <c r="I52" s="18"/>
      <c r="J52" s="18"/>
      <c r="K52" s="41" t="s">
        <v>33</v>
      </c>
      <c r="L52" s="19">
        <f t="shared" si="9"/>
        <v>0</v>
      </c>
    </row>
    <row r="53" spans="1:12" ht="15">
      <c r="A53" s="29"/>
      <c r="B53" s="50"/>
      <c r="C53" s="50"/>
      <c r="D53" s="16"/>
      <c r="E53" s="51"/>
      <c r="F53" s="18"/>
      <c r="G53" s="19">
        <f t="shared" si="8"/>
        <v>0</v>
      </c>
      <c r="H53" s="41" t="s">
        <v>33</v>
      </c>
      <c r="I53" s="18"/>
      <c r="J53" s="18"/>
      <c r="K53" s="41" t="s">
        <v>33</v>
      </c>
      <c r="L53" s="19">
        <f t="shared" si="9"/>
        <v>0</v>
      </c>
    </row>
    <row r="54" spans="1:12" ht="15.75" thickBot="1">
      <c r="A54" s="50"/>
      <c r="B54" s="50"/>
      <c r="C54" s="50"/>
      <c r="D54" s="52" t="s">
        <v>20</v>
      </c>
      <c r="E54" s="24">
        <f>SUM(E48:E53)</f>
        <v>57</v>
      </c>
      <c r="F54" s="24">
        <f>SUM(F48:F53)</f>
        <v>5</v>
      </c>
      <c r="G54" s="19">
        <f t="shared" si="8"/>
        <v>62</v>
      </c>
      <c r="H54" s="41" t="s">
        <v>33</v>
      </c>
      <c r="I54" s="24">
        <f>SUM(I48:I53)</f>
        <v>0</v>
      </c>
      <c r="J54" s="24">
        <f>SUM(J48:J53)</f>
        <v>0</v>
      </c>
      <c r="K54" s="41" t="s">
        <v>33</v>
      </c>
      <c r="L54" s="19">
        <f t="shared" si="9"/>
        <v>62</v>
      </c>
    </row>
    <row r="55" spans="1:12" ht="16.5" thickBot="1" thickTop="1">
      <c r="A55" s="352" t="s">
        <v>265</v>
      </c>
      <c r="B55" s="45"/>
      <c r="C55" s="46">
        <v>1</v>
      </c>
      <c r="D55" s="14">
        <f>($G$3*C55)</f>
        <v>62</v>
      </c>
      <c r="E55" s="47" t="s">
        <v>27</v>
      </c>
      <c r="F55" s="47" t="s">
        <v>27</v>
      </c>
      <c r="G55" s="47" t="s">
        <v>27</v>
      </c>
      <c r="H55" s="49" t="s">
        <v>33</v>
      </c>
      <c r="I55" s="47" t="s">
        <v>27</v>
      </c>
      <c r="J55" s="47" t="s">
        <v>27</v>
      </c>
      <c r="K55" s="49" t="s">
        <v>33</v>
      </c>
      <c r="L55" s="47" t="s">
        <v>27</v>
      </c>
    </row>
    <row r="56" spans="1:12" ht="15.75" thickTop="1">
      <c r="A56" s="351" t="s">
        <v>11</v>
      </c>
      <c r="B56" s="45"/>
      <c r="C56" s="46"/>
      <c r="D56" s="14"/>
      <c r="E56" s="18">
        <v>13</v>
      </c>
      <c r="F56" s="134"/>
      <c r="G56" s="19">
        <f>(E56+F56)</f>
        <v>13</v>
      </c>
      <c r="H56" s="41" t="s">
        <v>33</v>
      </c>
      <c r="I56" s="18"/>
      <c r="J56" s="18"/>
      <c r="K56" s="41" t="s">
        <v>33</v>
      </c>
      <c r="L56" s="19">
        <f>(G56+I56+J56)</f>
        <v>13</v>
      </c>
    </row>
    <row r="57" spans="1:12" ht="15">
      <c r="A57" s="206" t="s">
        <v>273</v>
      </c>
      <c r="B57" s="50"/>
      <c r="C57" s="50"/>
      <c r="D57" s="16"/>
      <c r="E57" s="18">
        <v>49</v>
      </c>
      <c r="F57" s="64"/>
      <c r="G57" s="19">
        <f aca="true" t="shared" si="10" ref="G57:G62">(E57+F57)</f>
        <v>49</v>
      </c>
      <c r="H57" s="41" t="s">
        <v>33</v>
      </c>
      <c r="I57" s="18"/>
      <c r="J57" s="18"/>
      <c r="K57" s="41" t="s">
        <v>33</v>
      </c>
      <c r="L57" s="19">
        <f aca="true" t="shared" si="11" ref="L57:L63">(G57+I57+J57)</f>
        <v>49</v>
      </c>
    </row>
    <row r="58" spans="1:12" ht="15">
      <c r="A58" s="20" t="s">
        <v>12</v>
      </c>
      <c r="B58" s="21"/>
      <c r="C58" s="50"/>
      <c r="D58" s="16"/>
      <c r="E58" s="18"/>
      <c r="F58" s="18"/>
      <c r="G58" s="19">
        <f t="shared" si="10"/>
        <v>0</v>
      </c>
      <c r="H58" s="41" t="s">
        <v>33</v>
      </c>
      <c r="I58" s="18"/>
      <c r="J58" s="18"/>
      <c r="K58" s="41" t="s">
        <v>33</v>
      </c>
      <c r="L58" s="19">
        <f t="shared" si="11"/>
        <v>0</v>
      </c>
    </row>
    <row r="59" spans="1:12" ht="15">
      <c r="A59" s="29" t="s">
        <v>112</v>
      </c>
      <c r="B59" s="50"/>
      <c r="C59" s="50"/>
      <c r="D59" s="16"/>
      <c r="E59" s="51"/>
      <c r="F59" s="18"/>
      <c r="G59" s="19">
        <f t="shared" si="10"/>
        <v>0</v>
      </c>
      <c r="H59" s="41" t="s">
        <v>33</v>
      </c>
      <c r="I59" s="18"/>
      <c r="J59" s="18"/>
      <c r="K59" s="41" t="s">
        <v>33</v>
      </c>
      <c r="L59" s="19">
        <f t="shared" si="11"/>
        <v>0</v>
      </c>
    </row>
    <row r="60" spans="1:12" ht="15">
      <c r="A60" s="96"/>
      <c r="B60" s="50"/>
      <c r="C60" s="50"/>
      <c r="D60" s="16"/>
      <c r="E60" s="51"/>
      <c r="F60" s="18"/>
      <c r="G60" s="19">
        <f t="shared" si="10"/>
        <v>0</v>
      </c>
      <c r="H60" s="41" t="s">
        <v>33</v>
      </c>
      <c r="I60" s="18"/>
      <c r="J60" s="18"/>
      <c r="K60" s="41" t="s">
        <v>33</v>
      </c>
      <c r="L60" s="19">
        <f t="shared" si="11"/>
        <v>0</v>
      </c>
    </row>
    <row r="61" spans="1:12" ht="15">
      <c r="A61" s="105"/>
      <c r="B61" s="50"/>
      <c r="C61" s="50"/>
      <c r="D61" s="16"/>
      <c r="E61" s="51"/>
      <c r="F61" s="18"/>
      <c r="G61" s="19">
        <f t="shared" si="10"/>
        <v>0</v>
      </c>
      <c r="H61" s="41" t="s">
        <v>33</v>
      </c>
      <c r="I61" s="18"/>
      <c r="J61" s="18"/>
      <c r="K61" s="41" t="s">
        <v>33</v>
      </c>
      <c r="L61" s="19">
        <f t="shared" si="11"/>
        <v>0</v>
      </c>
    </row>
    <row r="62" spans="1:12" ht="15">
      <c r="A62" s="29"/>
      <c r="B62" s="50"/>
      <c r="C62" s="50"/>
      <c r="D62" s="16"/>
      <c r="E62" s="51"/>
      <c r="F62" s="18"/>
      <c r="G62" s="19">
        <f t="shared" si="10"/>
        <v>0</v>
      </c>
      <c r="H62" s="41" t="s">
        <v>33</v>
      </c>
      <c r="I62" s="18"/>
      <c r="J62" s="18"/>
      <c r="K62" s="41" t="s">
        <v>33</v>
      </c>
      <c r="L62" s="19">
        <f t="shared" si="11"/>
        <v>0</v>
      </c>
    </row>
    <row r="63" spans="1:12" ht="15.75" thickBot="1">
      <c r="A63" s="50"/>
      <c r="B63" s="50"/>
      <c r="C63" s="50"/>
      <c r="D63" s="52" t="s">
        <v>20</v>
      </c>
      <c r="E63" s="24">
        <f>SUM(E56:E62)</f>
        <v>62</v>
      </c>
      <c r="F63" s="24">
        <f>SUM(F56:F62)</f>
        <v>0</v>
      </c>
      <c r="G63" s="19">
        <f>(E63+F63)</f>
        <v>62</v>
      </c>
      <c r="H63" s="41" t="s">
        <v>33</v>
      </c>
      <c r="I63" s="24">
        <f>SUM(I57:I62)</f>
        <v>0</v>
      </c>
      <c r="J63" s="24">
        <f>SUM(J56:J62)</f>
        <v>0</v>
      </c>
      <c r="K63" s="41" t="s">
        <v>33</v>
      </c>
      <c r="L63" s="19">
        <f t="shared" si="11"/>
        <v>62</v>
      </c>
    </row>
    <row r="64" spans="1:12" ht="15.75" thickTop="1">
      <c r="A64" s="14" t="s">
        <v>266</v>
      </c>
      <c r="B64" s="45"/>
      <c r="C64" s="46">
        <v>1</v>
      </c>
      <c r="D64" s="14">
        <f>($G$3*C64)</f>
        <v>62</v>
      </c>
      <c r="E64" s="47" t="s">
        <v>27</v>
      </c>
      <c r="F64" s="134" t="s">
        <v>27</v>
      </c>
      <c r="G64" s="47" t="s">
        <v>27</v>
      </c>
      <c r="H64" s="49" t="s">
        <v>33</v>
      </c>
      <c r="I64" s="47" t="s">
        <v>27</v>
      </c>
      <c r="J64" s="47" t="s">
        <v>27</v>
      </c>
      <c r="K64" s="49" t="s">
        <v>33</v>
      </c>
      <c r="L64" s="47" t="s">
        <v>27</v>
      </c>
    </row>
    <row r="65" spans="1:12" ht="15">
      <c r="A65" s="16" t="s">
        <v>11</v>
      </c>
      <c r="B65" s="50"/>
      <c r="C65" s="50"/>
      <c r="D65" s="16"/>
      <c r="E65" s="18">
        <v>58</v>
      </c>
      <c r="F65" s="64"/>
      <c r="G65" s="19">
        <f aca="true" t="shared" si="12" ref="G65:G71">(E65+F65)</f>
        <v>58</v>
      </c>
      <c r="H65" s="41" t="s">
        <v>33</v>
      </c>
      <c r="I65" s="18"/>
      <c r="J65" s="18"/>
      <c r="K65" s="41" t="s">
        <v>33</v>
      </c>
      <c r="L65" s="19">
        <f aca="true" t="shared" si="13" ref="L65:L71">(G65+I65+J65)</f>
        <v>58</v>
      </c>
    </row>
    <row r="66" spans="1:12" ht="15">
      <c r="A66" s="20" t="s">
        <v>12</v>
      </c>
      <c r="B66" s="21">
        <v>4</v>
      </c>
      <c r="C66" s="50"/>
      <c r="D66" s="16"/>
      <c r="E66" s="18"/>
      <c r="F66" s="18"/>
      <c r="G66" s="19">
        <f t="shared" si="12"/>
        <v>0</v>
      </c>
      <c r="H66" s="41" t="s">
        <v>33</v>
      </c>
      <c r="I66" s="18"/>
      <c r="J66" s="18"/>
      <c r="K66" s="41" t="s">
        <v>33</v>
      </c>
      <c r="L66" s="19">
        <f t="shared" si="13"/>
        <v>0</v>
      </c>
    </row>
    <row r="67" spans="1:14" ht="15">
      <c r="A67" s="29" t="s">
        <v>112</v>
      </c>
      <c r="B67" s="50"/>
      <c r="C67" s="50"/>
      <c r="D67" s="16"/>
      <c r="E67" s="51"/>
      <c r="F67" s="18">
        <v>4</v>
      </c>
      <c r="G67" s="19">
        <f t="shared" si="12"/>
        <v>4</v>
      </c>
      <c r="H67" s="41" t="s">
        <v>33</v>
      </c>
      <c r="I67" s="18"/>
      <c r="J67" s="18"/>
      <c r="K67" s="41" t="s">
        <v>33</v>
      </c>
      <c r="L67" s="19">
        <f t="shared" si="13"/>
        <v>4</v>
      </c>
      <c r="N67" s="356"/>
    </row>
    <row r="68" spans="1:12" ht="15">
      <c r="A68" s="29" t="s">
        <v>83</v>
      </c>
      <c r="B68" s="50"/>
      <c r="C68" s="50"/>
      <c r="D68" s="16"/>
      <c r="E68" s="51"/>
      <c r="F68" s="18"/>
      <c r="G68" s="19">
        <f t="shared" si="12"/>
        <v>0</v>
      </c>
      <c r="H68" s="41" t="s">
        <v>33</v>
      </c>
      <c r="I68" s="18"/>
      <c r="J68" s="18"/>
      <c r="K68" s="41" t="s">
        <v>33</v>
      </c>
      <c r="L68" s="19">
        <f t="shared" si="13"/>
        <v>0</v>
      </c>
    </row>
    <row r="69" spans="1:12" ht="15">
      <c r="A69" s="96"/>
      <c r="B69" s="50"/>
      <c r="C69" s="50"/>
      <c r="D69" s="16"/>
      <c r="E69" s="51"/>
      <c r="F69" s="18"/>
      <c r="G69" s="19">
        <f t="shared" si="12"/>
        <v>0</v>
      </c>
      <c r="H69" s="41" t="s">
        <v>33</v>
      </c>
      <c r="I69" s="18"/>
      <c r="J69" s="18"/>
      <c r="K69" s="41" t="s">
        <v>33</v>
      </c>
      <c r="L69" s="19">
        <f t="shared" si="13"/>
        <v>0</v>
      </c>
    </row>
    <row r="70" spans="1:12" ht="15">
      <c r="A70" s="29"/>
      <c r="B70" s="50"/>
      <c r="C70" s="50"/>
      <c r="D70" s="16"/>
      <c r="E70" s="51"/>
      <c r="F70" s="18"/>
      <c r="G70" s="19">
        <f t="shared" si="12"/>
        <v>0</v>
      </c>
      <c r="H70" s="41" t="s">
        <v>33</v>
      </c>
      <c r="I70" s="18"/>
      <c r="J70" s="18"/>
      <c r="K70" s="41" t="s">
        <v>33</v>
      </c>
      <c r="L70" s="19">
        <f t="shared" si="13"/>
        <v>0</v>
      </c>
    </row>
    <row r="71" spans="1:12" ht="15.75" thickBot="1">
      <c r="A71" s="50"/>
      <c r="B71" s="50"/>
      <c r="C71" s="50"/>
      <c r="D71" s="52" t="s">
        <v>20</v>
      </c>
      <c r="E71" s="24">
        <f>SUM(E65:E70)</f>
        <v>58</v>
      </c>
      <c r="F71" s="24">
        <f>SUM(F65:F70)</f>
        <v>4</v>
      </c>
      <c r="G71" s="19">
        <f t="shared" si="12"/>
        <v>62</v>
      </c>
      <c r="H71" s="41" t="s">
        <v>33</v>
      </c>
      <c r="I71" s="24">
        <f>SUM(I65:I70)</f>
        <v>0</v>
      </c>
      <c r="J71" s="24">
        <f>SUM(J65:J70)</f>
        <v>0</v>
      </c>
      <c r="K71" s="41" t="s">
        <v>33</v>
      </c>
      <c r="L71" s="19">
        <f t="shared" si="13"/>
        <v>62</v>
      </c>
    </row>
    <row r="72" spans="1:12" ht="15.75" thickTop="1">
      <c r="A72" s="14" t="s">
        <v>122</v>
      </c>
      <c r="B72" s="45"/>
      <c r="C72" s="46">
        <v>7</v>
      </c>
      <c r="D72" s="14">
        <f>($G$3*C72)</f>
        <v>434</v>
      </c>
      <c r="E72" s="47" t="s">
        <v>27</v>
      </c>
      <c r="F72" s="134" t="s">
        <v>27</v>
      </c>
      <c r="G72" s="47" t="s">
        <v>27</v>
      </c>
      <c r="H72" s="49" t="s">
        <v>33</v>
      </c>
      <c r="I72" s="47" t="s">
        <v>27</v>
      </c>
      <c r="J72" s="47" t="s">
        <v>27</v>
      </c>
      <c r="K72" s="49" t="s">
        <v>33</v>
      </c>
      <c r="L72" s="47" t="s">
        <v>27</v>
      </c>
    </row>
    <row r="73" spans="1:12" ht="15">
      <c r="A73" s="16" t="s">
        <v>11</v>
      </c>
      <c r="B73" s="50"/>
      <c r="C73" s="50"/>
      <c r="D73" s="16"/>
      <c r="E73" s="18">
        <v>424</v>
      </c>
      <c r="F73" s="64"/>
      <c r="G73" s="19">
        <f aca="true" t="shared" si="14" ref="G73:G82">(E73+F73)</f>
        <v>424</v>
      </c>
      <c r="H73" s="41" t="s">
        <v>33</v>
      </c>
      <c r="I73" s="18"/>
      <c r="J73" s="18"/>
      <c r="K73" s="41" t="s">
        <v>33</v>
      </c>
      <c r="L73" s="19">
        <f aca="true" t="shared" si="15" ref="L73:L82">(G73+I73+J73)</f>
        <v>424</v>
      </c>
    </row>
    <row r="74" spans="1:12" ht="15">
      <c r="A74" s="20" t="s">
        <v>12</v>
      </c>
      <c r="B74" s="21">
        <v>10</v>
      </c>
      <c r="C74" s="50"/>
      <c r="D74" s="16"/>
      <c r="E74" s="18"/>
      <c r="F74" s="18"/>
      <c r="G74" s="19">
        <f t="shared" si="14"/>
        <v>0</v>
      </c>
      <c r="H74" s="41" t="s">
        <v>33</v>
      </c>
      <c r="I74" s="18"/>
      <c r="J74" s="18"/>
      <c r="K74" s="41" t="s">
        <v>33</v>
      </c>
      <c r="L74" s="19">
        <f t="shared" si="15"/>
        <v>0</v>
      </c>
    </row>
    <row r="75" spans="1:14" ht="15">
      <c r="A75" s="29" t="s">
        <v>112</v>
      </c>
      <c r="B75" s="50"/>
      <c r="C75" s="50"/>
      <c r="D75" s="16"/>
      <c r="E75" s="51"/>
      <c r="F75" s="18">
        <v>10</v>
      </c>
      <c r="G75" s="19">
        <f t="shared" si="14"/>
        <v>10</v>
      </c>
      <c r="H75" s="41" t="s">
        <v>33</v>
      </c>
      <c r="I75" s="18"/>
      <c r="J75" s="18"/>
      <c r="K75" s="41" t="s">
        <v>33</v>
      </c>
      <c r="L75" s="19">
        <f t="shared" si="15"/>
        <v>10</v>
      </c>
      <c r="N75" s="356"/>
    </row>
    <row r="76" spans="1:12" ht="15">
      <c r="A76" s="96"/>
      <c r="B76" s="50"/>
      <c r="C76" s="50"/>
      <c r="D76" s="16"/>
      <c r="E76" s="51"/>
      <c r="F76" s="18"/>
      <c r="G76" s="19">
        <f t="shared" si="14"/>
        <v>0</v>
      </c>
      <c r="H76" s="41" t="s">
        <v>33</v>
      </c>
      <c r="I76" s="18"/>
      <c r="J76" s="18"/>
      <c r="K76" s="41" t="s">
        <v>33</v>
      </c>
      <c r="L76" s="19">
        <f t="shared" si="15"/>
        <v>0</v>
      </c>
    </row>
    <row r="77" spans="1:12" ht="15">
      <c r="A77" s="96"/>
      <c r="B77" s="50"/>
      <c r="C77" s="50"/>
      <c r="D77" s="16"/>
      <c r="E77" s="51"/>
      <c r="F77" s="18"/>
      <c r="G77" s="19">
        <f t="shared" si="14"/>
        <v>0</v>
      </c>
      <c r="H77" s="41" t="s">
        <v>33</v>
      </c>
      <c r="I77" s="18"/>
      <c r="J77" s="18"/>
      <c r="K77" s="41" t="s">
        <v>33</v>
      </c>
      <c r="L77" s="19">
        <f t="shared" si="15"/>
        <v>0</v>
      </c>
    </row>
    <row r="78" spans="1:12" ht="15">
      <c r="A78" s="96"/>
      <c r="B78" s="50"/>
      <c r="C78" s="50"/>
      <c r="D78" s="16"/>
      <c r="E78" s="51"/>
      <c r="F78" s="18"/>
      <c r="G78" s="19">
        <f t="shared" si="14"/>
        <v>0</v>
      </c>
      <c r="H78" s="41" t="s">
        <v>33</v>
      </c>
      <c r="I78" s="18"/>
      <c r="J78" s="18"/>
      <c r="K78" s="41" t="s">
        <v>33</v>
      </c>
      <c r="L78" s="19">
        <f t="shared" si="15"/>
        <v>0</v>
      </c>
    </row>
    <row r="79" spans="1:12" ht="15">
      <c r="A79" s="96"/>
      <c r="B79" s="50"/>
      <c r="C79" s="50"/>
      <c r="D79" s="16"/>
      <c r="E79" s="51"/>
      <c r="F79" s="18"/>
      <c r="G79" s="19">
        <f t="shared" si="14"/>
        <v>0</v>
      </c>
      <c r="H79" s="41" t="s">
        <v>33</v>
      </c>
      <c r="I79" s="18"/>
      <c r="J79" s="18"/>
      <c r="K79" s="41" t="s">
        <v>33</v>
      </c>
      <c r="L79" s="19">
        <f t="shared" si="15"/>
        <v>0</v>
      </c>
    </row>
    <row r="80" spans="1:12" ht="15">
      <c r="A80" s="96"/>
      <c r="B80" s="50"/>
      <c r="C80" s="50"/>
      <c r="D80" s="16"/>
      <c r="E80" s="51"/>
      <c r="F80" s="18"/>
      <c r="G80" s="19">
        <f t="shared" si="14"/>
        <v>0</v>
      </c>
      <c r="H80" s="41" t="s">
        <v>33</v>
      </c>
      <c r="I80" s="18"/>
      <c r="J80" s="18"/>
      <c r="K80" s="41" t="s">
        <v>33</v>
      </c>
      <c r="L80" s="19">
        <f t="shared" si="15"/>
        <v>0</v>
      </c>
    </row>
    <row r="81" spans="1:12" ht="15">
      <c r="A81" s="29"/>
      <c r="B81" s="50"/>
      <c r="C81" s="50"/>
      <c r="D81" s="16"/>
      <c r="E81" s="51"/>
      <c r="F81" s="18"/>
      <c r="G81" s="19">
        <f t="shared" si="14"/>
        <v>0</v>
      </c>
      <c r="H81" s="41" t="s">
        <v>33</v>
      </c>
      <c r="I81" s="18"/>
      <c r="J81" s="18"/>
      <c r="K81" s="41" t="s">
        <v>33</v>
      </c>
      <c r="L81" s="19">
        <f t="shared" si="15"/>
        <v>0</v>
      </c>
    </row>
    <row r="82" spans="1:13" ht="15.75" thickBot="1">
      <c r="A82" s="207"/>
      <c r="B82" s="207"/>
      <c r="C82" s="207"/>
      <c r="D82" s="208" t="s">
        <v>20</v>
      </c>
      <c r="E82" s="83">
        <f>SUM(E73:E81)</f>
        <v>424</v>
      </c>
      <c r="F82" s="83">
        <f>SUM(F73:F81)</f>
        <v>10</v>
      </c>
      <c r="G82" s="209">
        <f t="shared" si="14"/>
        <v>434</v>
      </c>
      <c r="H82" s="210" t="s">
        <v>33</v>
      </c>
      <c r="I82" s="83">
        <f>SUM(I73:I81)</f>
        <v>0</v>
      </c>
      <c r="J82" s="83">
        <f>SUM(J73:J81)</f>
        <v>0</v>
      </c>
      <c r="K82" s="210" t="s">
        <v>33</v>
      </c>
      <c r="L82" s="209">
        <f t="shared" si="15"/>
        <v>434</v>
      </c>
      <c r="M82" s="114"/>
    </row>
    <row r="83" spans="13:256" s="1" customFormat="1" ht="15.75" thickTop="1">
      <c r="M83" s="173"/>
      <c r="N83" s="114"/>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sheetData>
  <sheetProtection/>
  <printOptions/>
  <pageMargins left="0.25" right="0.25" top="0.55" bottom="0.4" header="0" footer="0"/>
  <pageSetup fitToHeight="2" horizontalDpi="600" verticalDpi="600" orientation="portrait" scale="70" r:id="rId1"/>
  <headerFooter alignWithMargins="0">
    <oddFooter>&amp;R&amp;"Arial"&amp;12&amp;D  &amp;P 0F &amp;N</oddFooter>
  </headerFooter>
  <rowBreaks count="1" manualBreakCount="1">
    <brk id="4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 Tisbury Town Hall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Assessor</dc:creator>
  <cp:keywords/>
  <dc:description>Elections tally sheet</dc:description>
  <cp:lastModifiedBy>Pamela</cp:lastModifiedBy>
  <cp:lastPrinted>2013-06-26T00:13:26Z</cp:lastPrinted>
  <dcterms:created xsi:type="dcterms:W3CDTF">2004-11-03T13:42:55Z</dcterms:created>
  <dcterms:modified xsi:type="dcterms:W3CDTF">2013-06-26T18:00:07Z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